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. Carnimeo\Desktop\Per OpenData\"/>
    </mc:Choice>
  </mc:AlternateContent>
  <xr:revisionPtr revIDLastSave="0" documentId="13_ncr:1_{ECD0996C-694B-4019-970E-923BCF278D25}" xr6:coauthVersionLast="36" xr6:coauthVersionMax="36" xr10:uidLastSave="{00000000-0000-0000-0000-000000000000}"/>
  <bookViews>
    <workbookView xWindow="-120" yWindow="-120" windowWidth="29040" windowHeight="15840" tabRatio="826" xr2:uid="{00000000-000D-0000-FFFF-FFFF00000000}"/>
  </bookViews>
  <sheets>
    <sheet name="FAL Treni 2021" sheetId="32" r:id="rId1"/>
    <sheet name="Rapporto compatibilità" sheetId="34" state="hidden" r:id="rId2"/>
  </sheets>
  <definedNames>
    <definedName name="_xlnm._FilterDatabase" localSheetId="0" hidden="1">'FAL Treni 2021'!$C$1:$C$54</definedName>
  </definedNames>
  <calcPr calcId="191029"/>
</workbook>
</file>

<file path=xl/calcChain.xml><?xml version="1.0" encoding="utf-8"?>
<calcChain xmlns="http://schemas.openxmlformats.org/spreadsheetml/2006/main">
  <c r="M2" i="32" l="1"/>
  <c r="R41" i="32"/>
  <c r="O41" i="32"/>
  <c r="M41" i="32"/>
  <c r="P41" i="32" s="1"/>
  <c r="Q22" i="32" l="1"/>
  <c r="Q21" i="32"/>
  <c r="Q5" i="32"/>
  <c r="R36" i="32"/>
  <c r="O36" i="32"/>
  <c r="M36" i="32"/>
  <c r="P36" i="32" s="1"/>
  <c r="Q42" i="32"/>
  <c r="O42" i="32"/>
  <c r="M42" i="32"/>
  <c r="P42" i="32" s="1"/>
  <c r="R40" i="32"/>
  <c r="O40" i="32"/>
  <c r="M40" i="32"/>
  <c r="P40" i="32" s="1"/>
  <c r="M38" i="32"/>
  <c r="M37" i="32"/>
  <c r="M35" i="32"/>
  <c r="M34" i="32"/>
  <c r="M32" i="32"/>
  <c r="M28" i="32"/>
  <c r="M27" i="32"/>
  <c r="M26" i="32"/>
  <c r="M20" i="32"/>
  <c r="M25" i="32"/>
  <c r="M24" i="32"/>
  <c r="Q2" i="32"/>
  <c r="M22" i="32"/>
  <c r="M19" i="32"/>
  <c r="M21" i="32"/>
  <c r="O19" i="32"/>
  <c r="O15" i="32"/>
  <c r="Q6" i="32"/>
  <c r="O5" i="32"/>
  <c r="M5" i="32"/>
  <c r="R42" i="32" l="1"/>
  <c r="Q9" i="32"/>
  <c r="Q24" i="32" l="1"/>
  <c r="R24" i="32" s="1"/>
  <c r="Q23" i="32"/>
  <c r="R23" i="32" s="1"/>
  <c r="R22" i="32"/>
  <c r="R21" i="32"/>
  <c r="Q20" i="32"/>
  <c r="R20" i="32" s="1"/>
  <c r="Q19" i="32"/>
  <c r="R19" i="32" s="1"/>
  <c r="Q18" i="32"/>
  <c r="R18" i="32" s="1"/>
  <c r="Q17" i="32"/>
  <c r="R17" i="32" s="1"/>
  <c r="Q16" i="32"/>
  <c r="R16" i="32" s="1"/>
  <c r="Q15" i="32"/>
  <c r="R15" i="32" s="1"/>
  <c r="Q14" i="32"/>
  <c r="R14" i="32" s="1"/>
  <c r="Q13" i="32"/>
  <c r="Q12" i="32"/>
  <c r="R12" i="32" s="1"/>
  <c r="Q11" i="32"/>
  <c r="R11" i="32" s="1"/>
  <c r="Q10" i="32"/>
  <c r="R10" i="32" s="1"/>
  <c r="R9" i="32"/>
  <c r="Q8" i="32"/>
  <c r="R8" i="32" s="1"/>
  <c r="Q7" i="32"/>
  <c r="R7" i="32" s="1"/>
  <c r="R5" i="32"/>
  <c r="Q4" i="32"/>
  <c r="R4" i="32" s="1"/>
  <c r="Q3" i="32"/>
  <c r="R2" i="32"/>
  <c r="R39" i="32"/>
  <c r="O39" i="32"/>
  <c r="M39" i="32"/>
  <c r="P39" i="32" s="1"/>
  <c r="R38" i="32"/>
  <c r="O38" i="32"/>
  <c r="P38" i="32"/>
  <c r="R37" i="32"/>
  <c r="O37" i="32"/>
  <c r="P37" i="32"/>
  <c r="R35" i="32"/>
  <c r="O35" i="32"/>
  <c r="P35" i="32"/>
  <c r="R34" i="32"/>
  <c r="O34" i="32"/>
  <c r="P34" i="32"/>
  <c r="R33" i="32"/>
  <c r="O33" i="32"/>
  <c r="M33" i="32"/>
  <c r="P33" i="32" s="1"/>
  <c r="R32" i="32"/>
  <c r="O32" i="32"/>
  <c r="P32" i="32"/>
  <c r="R31" i="32"/>
  <c r="O31" i="32"/>
  <c r="M31" i="32"/>
  <c r="P31" i="32" s="1"/>
  <c r="R30" i="32"/>
  <c r="O30" i="32"/>
  <c r="M30" i="32"/>
  <c r="P30" i="32" s="1"/>
  <c r="R29" i="32"/>
  <c r="O29" i="32"/>
  <c r="M29" i="32"/>
  <c r="P29" i="32" s="1"/>
  <c r="R28" i="32"/>
  <c r="O28" i="32"/>
  <c r="P28" i="32"/>
  <c r="R27" i="32"/>
  <c r="P27" i="32"/>
  <c r="O27" i="32"/>
  <c r="R26" i="32"/>
  <c r="O26" i="32"/>
  <c r="P26" i="32"/>
  <c r="R25" i="32"/>
  <c r="P25" i="32"/>
  <c r="O25" i="32"/>
  <c r="O24" i="32"/>
  <c r="P24" i="32"/>
  <c r="O23" i="32"/>
  <c r="M23" i="32"/>
  <c r="P23" i="32" s="1"/>
  <c r="O22" i="32"/>
  <c r="P22" i="32"/>
  <c r="O21" i="32"/>
  <c r="P21" i="32"/>
  <c r="P20" i="32"/>
  <c r="P19" i="32"/>
  <c r="M18" i="32"/>
  <c r="P18" i="32" s="1"/>
  <c r="M17" i="32"/>
  <c r="P17" i="32" s="1"/>
  <c r="M16" i="32"/>
  <c r="P16" i="32" s="1"/>
  <c r="M15" i="32"/>
  <c r="P15" i="32" s="1"/>
  <c r="M14" i="32"/>
  <c r="P14" i="32" s="1"/>
  <c r="M13" i="32"/>
  <c r="P13" i="32" s="1"/>
  <c r="M12" i="32"/>
  <c r="P12" i="32" s="1"/>
  <c r="M11" i="32"/>
  <c r="P11" i="32" s="1"/>
  <c r="M10" i="32"/>
  <c r="P10" i="32" s="1"/>
  <c r="M9" i="32"/>
  <c r="P9" i="32" s="1"/>
  <c r="M8" i="32"/>
  <c r="P8" i="32" s="1"/>
  <c r="M7" i="32"/>
  <c r="P7" i="32" s="1"/>
  <c r="M6" i="32"/>
  <c r="P6" i="32" s="1"/>
  <c r="P5" i="32"/>
  <c r="M4" i="32"/>
  <c r="P4" i="32" s="1"/>
  <c r="M3" i="32"/>
  <c r="P3" i="32" s="1"/>
  <c r="O8" i="32"/>
  <c r="O20" i="32"/>
  <c r="O18" i="32"/>
  <c r="O17" i="32"/>
  <c r="O16" i="32"/>
  <c r="O14" i="32"/>
  <c r="R13" i="32"/>
  <c r="O13" i="32"/>
  <c r="O12" i="32"/>
  <c r="O11" i="32"/>
  <c r="O10" i="32"/>
  <c r="O9" i="32"/>
  <c r="O7" i="32"/>
  <c r="R6" i="32"/>
  <c r="O6" i="32"/>
  <c r="O4" i="32"/>
  <c r="O3" i="32"/>
  <c r="O2" i="32"/>
  <c r="R3" i="32" l="1"/>
  <c r="P2" i="32"/>
</calcChain>
</file>

<file path=xl/sharedStrings.xml><?xml version="1.0" encoding="utf-8"?>
<sst xmlns="http://schemas.openxmlformats.org/spreadsheetml/2006/main" count="310" uniqueCount="80">
  <si>
    <t xml:space="preserve">BARI </t>
  </si>
  <si>
    <t>BARI</t>
  </si>
  <si>
    <t>ALTAMURA</t>
  </si>
  <si>
    <t>GRAVINA</t>
  </si>
  <si>
    <t>SB</t>
  </si>
  <si>
    <t>ST</t>
  </si>
  <si>
    <t>Veicoli Km.</t>
  </si>
  <si>
    <t>Rapporto compatibilità per PROGRAMMA FERROVIARIO FAL GENNAIO - DICEMBRE 2017 PER BANCA DATI REGIONE PUGLIA E BASILICATA (IN VIGORE DAL 01.8.2016).xls</t>
  </si>
  <si>
    <t>Data esecuzione: 19/04/2017 10:14</t>
  </si>
  <si>
    <t>Le seguenti caratteristiche della cartella di lavoro non sono supportate nelle versioni precedenti di Excel. Se si apre la cartella di lavoro in una versione precedente di Excel o la si salva in un formato di file precedente, tali caratteristiche potrebbero andare perse o venire ridotte.</t>
  </si>
  <si>
    <t>Perdita di fedeltà non significativa</t>
  </si>
  <si>
    <t>Numero occorrenze</t>
  </si>
  <si>
    <t>Versione</t>
  </si>
  <si>
    <t>Alcune celle o stili di questa cartella di lavoro includono una formattazione non supportata nel formato di file selezionato. Tale formattazione verrà convertita nella formattazione più simile disponibile.</t>
  </si>
  <si>
    <t>Excel 97-2003</t>
  </si>
  <si>
    <t>ST - SB</t>
  </si>
  <si>
    <t>60,055</t>
  </si>
  <si>
    <t>Posti Km Tot. anno 2021</t>
  </si>
  <si>
    <t>Veicoli Km. Anno 2021</t>
  </si>
  <si>
    <t>10.47</t>
  </si>
  <si>
    <t>12.12</t>
  </si>
  <si>
    <t>11.32</t>
  </si>
  <si>
    <t>12.56</t>
  </si>
  <si>
    <t>12.37</t>
  </si>
  <si>
    <t>14.01</t>
  </si>
  <si>
    <t>13.39</t>
  </si>
  <si>
    <t>15.03</t>
  </si>
  <si>
    <t>14.02</t>
  </si>
  <si>
    <t>15.24</t>
  </si>
  <si>
    <t>14.46</t>
  </si>
  <si>
    <t>16.10</t>
  </si>
  <si>
    <t>15.39</t>
  </si>
  <si>
    <t>17.05</t>
  </si>
  <si>
    <t>ST - ST</t>
  </si>
  <si>
    <t>16.53</t>
  </si>
  <si>
    <t>18.17</t>
  </si>
  <si>
    <t>17.40</t>
  </si>
  <si>
    <t>19.06</t>
  </si>
  <si>
    <t>18.06</t>
  </si>
  <si>
    <t>19.16</t>
  </si>
  <si>
    <t>20.41</t>
  </si>
  <si>
    <t>20.01</t>
  </si>
  <si>
    <t>21.25</t>
  </si>
  <si>
    <t>20.52</t>
  </si>
  <si>
    <t>22.17</t>
  </si>
  <si>
    <t>21.26</t>
  </si>
  <si>
    <t>22.49</t>
  </si>
  <si>
    <t>22.14</t>
  </si>
  <si>
    <t>23.34</t>
  </si>
  <si>
    <t>04.46</t>
  </si>
  <si>
    <t>06.05</t>
  </si>
  <si>
    <t>05.47</t>
  </si>
  <si>
    <t>07.11</t>
  </si>
  <si>
    <t>06.07</t>
  </si>
  <si>
    <t>7.31</t>
  </si>
  <si>
    <t>06.41</t>
  </si>
  <si>
    <t>07.20</t>
  </si>
  <si>
    <t>08.47</t>
  </si>
  <si>
    <t>SB - ST</t>
  </si>
  <si>
    <t>19.30</t>
  </si>
  <si>
    <t>8.01</t>
  </si>
  <si>
    <t>45.04</t>
  </si>
  <si>
    <t xml:space="preserve">SOCIETA' </t>
  </si>
  <si>
    <t>TIPO_SERVIZIO</t>
  </si>
  <si>
    <t>FAL</t>
  </si>
  <si>
    <t>FERROVIARIO</t>
  </si>
  <si>
    <t>NUM_TRENO</t>
  </si>
  <si>
    <t>STAZ_PARTENZA</t>
  </si>
  <si>
    <t>STAZ_ARRIVO</t>
  </si>
  <si>
    <t>ORA_PARTENZA</t>
  </si>
  <si>
    <t>ORA_ARRIVO</t>
  </si>
  <si>
    <t>KM_TRATTA</t>
  </si>
  <si>
    <t>TEMPO_PERCORRENZA</t>
  </si>
  <si>
    <t>TIPO_MATERIALE</t>
  </si>
  <si>
    <t>COMPOSIZ_VEICOLI</t>
  </si>
  <si>
    <t>POSTI_OFFERTI</t>
  </si>
  <si>
    <t>POSTI_KM_GIORNALIERI</t>
  </si>
  <si>
    <t>GIORNI_EFFETTUAZIONE</t>
  </si>
  <si>
    <t>PRODUZ_KM_ANNO</t>
  </si>
  <si>
    <t>VELOCITA_COMMERC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</si>
</sst>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Verdana"/>
      <family val="2"/>
    </font>
    <font>
      <sz val="7"/>
      <name val="Arial"/>
      <family val="2"/>
    </font>
    <font>
      <b/>
      <sz val="10"/>
      <name val="MS Sans Serif"/>
      <family val="2"/>
    </font>
    <font>
      <b/>
      <sz val="8"/>
      <color theme="1"/>
      <name val="Verdana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Verdan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</cellStyleXfs>
  <cellXfs count="121">
    <xf numFmtId="0" fontId="0" fillId="0" borderId="0" xfId="0"/>
    <xf numFmtId="0" fontId="0" fillId="0" borderId="0" xfId="0" applyBorder="1"/>
    <xf numFmtId="0" fontId="4" fillId="0" borderId="0" xfId="0" applyFont="1"/>
    <xf numFmtId="0" fontId="5" fillId="0" borderId="0" xfId="0" applyFont="1"/>
    <xf numFmtId="0" fontId="9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13" fillId="0" borderId="1" xfId="0" applyFont="1" applyFill="1" applyBorder="1" applyAlignment="1">
      <alignment vertical="center"/>
    </xf>
    <xf numFmtId="2" fontId="8" fillId="0" borderId="18" xfId="0" applyNumberFormat="1" applyFont="1" applyBorder="1" applyAlignment="1">
      <alignment vertical="center"/>
    </xf>
    <xf numFmtId="2" fontId="8" fillId="0" borderId="4" xfId="0" applyNumberFormat="1" applyFont="1" applyBorder="1" applyAlignment="1">
      <alignment vertical="center"/>
    </xf>
    <xf numFmtId="2" fontId="8" fillId="0" borderId="4" xfId="0" applyNumberFormat="1" applyFont="1" applyFill="1" applyBorder="1" applyAlignment="1">
      <alignment vertical="center"/>
    </xf>
    <xf numFmtId="2" fontId="8" fillId="0" borderId="7" xfId="0" applyNumberFormat="1" applyFont="1" applyFill="1" applyBorder="1" applyAlignment="1">
      <alignment vertical="center"/>
    </xf>
    <xf numFmtId="2" fontId="8" fillId="0" borderId="4" xfId="0" applyNumberFormat="1" applyFont="1" applyFill="1" applyBorder="1" applyAlignment="1">
      <alignment horizontal="right" vertical="center"/>
    </xf>
    <xf numFmtId="2" fontId="8" fillId="0" borderId="33" xfId="0" applyNumberFormat="1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8" fillId="2" borderId="18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4" fontId="8" fillId="2" borderId="43" xfId="0" applyNumberFormat="1" applyFont="1" applyFill="1" applyBorder="1" applyAlignment="1">
      <alignment horizontal="center" vertical="center" wrapText="1"/>
    </xf>
    <xf numFmtId="4" fontId="8" fillId="2" borderId="33" xfId="0" applyNumberFormat="1" applyFont="1" applyFill="1" applyBorder="1" applyAlignment="1">
      <alignment horizontal="center" vertical="center" wrapText="1"/>
    </xf>
    <xf numFmtId="4" fontId="8" fillId="2" borderId="34" xfId="0" applyNumberFormat="1" applyFont="1" applyFill="1" applyBorder="1" applyAlignment="1">
      <alignment horizontal="center" vertical="center" wrapText="1"/>
    </xf>
    <xf numFmtId="4" fontId="8" fillId="2" borderId="37" xfId="0" applyNumberFormat="1" applyFont="1" applyFill="1" applyBorder="1" applyAlignment="1">
      <alignment horizontal="center" vertical="center" wrapText="1"/>
    </xf>
    <xf numFmtId="165" fontId="8" fillId="2" borderId="37" xfId="0" applyNumberFormat="1" applyFont="1" applyFill="1" applyBorder="1" applyAlignment="1">
      <alignment horizontal="center" vertical="center" wrapText="1"/>
    </xf>
    <xf numFmtId="4" fontId="8" fillId="2" borderId="3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14" fillId="0" borderId="0" xfId="0" applyFont="1" applyFill="1"/>
    <xf numFmtId="0" fontId="15" fillId="0" borderId="9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20" fontId="17" fillId="0" borderId="17" xfId="0" applyNumberFormat="1" applyFont="1" applyFill="1" applyBorder="1" applyAlignment="1">
      <alignment horizontal="center" vertical="center" wrapText="1"/>
    </xf>
    <xf numFmtId="0" fontId="18" fillId="0" borderId="17" xfId="0" quotePrefix="1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8" xfId="1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20" fontId="17" fillId="0" borderId="4" xfId="0" applyNumberFormat="1" applyFont="1" applyFill="1" applyBorder="1" applyAlignment="1">
      <alignment horizontal="center" vertical="center" wrapText="1"/>
    </xf>
    <xf numFmtId="0" fontId="18" fillId="0" borderId="4" xfId="0" quotePrefix="1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64" fontId="17" fillId="0" borderId="8" xfId="1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1" fontId="17" fillId="0" borderId="4" xfId="0" applyNumberFormat="1" applyFont="1" applyFill="1" applyBorder="1" applyAlignment="1">
      <alignment horizontal="center" vertical="center" wrapText="1"/>
    </xf>
    <xf numFmtId="164" fontId="17" fillId="0" borderId="4" xfId="1" applyNumberFormat="1" applyFont="1" applyFill="1" applyBorder="1" applyAlignment="1">
      <alignment horizontal="center" vertical="center" wrapText="1"/>
    </xf>
    <xf numFmtId="0" fontId="15" fillId="0" borderId="26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4" fontId="17" fillId="0" borderId="9" xfId="0" applyNumberFormat="1" applyFont="1" applyFill="1" applyBorder="1" applyAlignment="1">
      <alignment horizontal="center" vertical="center" wrapText="1"/>
    </xf>
    <xf numFmtId="20" fontId="17" fillId="0" borderId="5" xfId="0" applyNumberFormat="1" applyFont="1" applyFill="1" applyBorder="1" applyAlignment="1">
      <alignment horizontal="center" vertical="center" wrapText="1"/>
    </xf>
    <xf numFmtId="20" fontId="17" fillId="0" borderId="2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20" fontId="17" fillId="0" borderId="24" xfId="0" applyNumberFormat="1" applyFont="1" applyFill="1" applyBorder="1" applyAlignment="1">
      <alignment horizontal="center" vertical="center" wrapText="1"/>
    </xf>
    <xf numFmtId="20" fontId="17" fillId="0" borderId="11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center" vertical="center" wrapText="1"/>
    </xf>
    <xf numFmtId="20" fontId="17" fillId="0" borderId="11" xfId="0" quotePrefix="1" applyNumberFormat="1" applyFont="1" applyFill="1" applyBorder="1" applyAlignment="1">
      <alignment horizontal="center" vertical="center" wrapText="1"/>
    </xf>
    <xf numFmtId="0" fontId="18" fillId="0" borderId="8" xfId="0" quotePrefix="1" applyNumberFormat="1" applyFont="1" applyFill="1" applyBorder="1" applyAlignment="1">
      <alignment horizontal="center" vertical="center" wrapText="1"/>
    </xf>
    <xf numFmtId="2" fontId="17" fillId="0" borderId="25" xfId="0" applyNumberFormat="1" applyFont="1" applyFill="1" applyBorder="1" applyAlignment="1">
      <alignment horizontal="center" vertical="center" wrapText="1"/>
    </xf>
    <xf numFmtId="4" fontId="17" fillId="0" borderId="8" xfId="0" applyNumberFormat="1" applyFont="1" applyFill="1" applyBorder="1" applyAlignment="1">
      <alignment horizontal="center" vertical="center" wrapText="1"/>
    </xf>
    <xf numFmtId="0" fontId="15" fillId="0" borderId="40" xfId="0" applyNumberFormat="1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20" fontId="17" fillId="0" borderId="42" xfId="0" applyNumberFormat="1" applyFont="1" applyFill="1" applyBorder="1" applyAlignment="1">
      <alignment horizontal="center" vertical="center" wrapText="1"/>
    </xf>
    <xf numFmtId="20" fontId="17" fillId="0" borderId="40" xfId="0" applyNumberFormat="1" applyFont="1" applyFill="1" applyBorder="1" applyAlignment="1">
      <alignment horizontal="center" vertical="center" wrapText="1"/>
    </xf>
    <xf numFmtId="0" fontId="18" fillId="0" borderId="43" xfId="0" quotePrefix="1" applyNumberFormat="1" applyFont="1" applyFill="1" applyBorder="1" applyAlignment="1">
      <alignment horizontal="center" vertical="center" wrapText="1"/>
    </xf>
    <xf numFmtId="0" fontId="19" fillId="0" borderId="43" xfId="0" applyNumberFormat="1" applyFont="1" applyFill="1" applyBorder="1" applyAlignment="1">
      <alignment horizontal="center" vertical="center" wrapText="1"/>
    </xf>
    <xf numFmtId="2" fontId="17" fillId="0" borderId="44" xfId="0" applyNumberFormat="1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4" fontId="17" fillId="0" borderId="43" xfId="0" applyNumberFormat="1" applyFont="1" applyFill="1" applyBorder="1" applyAlignment="1">
      <alignment horizontal="center" vertical="center" wrapText="1"/>
    </xf>
    <xf numFmtId="164" fontId="17" fillId="0" borderId="43" xfId="1" applyNumberFormat="1" applyFont="1" applyFill="1" applyBorder="1" applyAlignment="1">
      <alignment horizontal="center" vertical="center" wrapText="1"/>
    </xf>
    <xf numFmtId="0" fontId="15" fillId="0" borderId="32" xfId="0" applyNumberFormat="1" applyFont="1" applyFill="1" applyBorder="1" applyAlignment="1">
      <alignment horizontal="center" vertical="center" wrapText="1"/>
    </xf>
    <xf numFmtId="20" fontId="17" fillId="0" borderId="32" xfId="0" applyNumberFormat="1" applyFont="1" applyFill="1" applyBorder="1" applyAlignment="1">
      <alignment horizontal="center" vertical="center" wrapText="1"/>
    </xf>
    <xf numFmtId="20" fontId="17" fillId="0" borderId="34" xfId="0" applyNumberFormat="1" applyFont="1" applyFill="1" applyBorder="1" applyAlignment="1">
      <alignment horizontal="center" vertical="center" wrapText="1"/>
    </xf>
    <xf numFmtId="0" fontId="18" fillId="0" borderId="33" xfId="0" quotePrefix="1" applyNumberFormat="1" applyFont="1" applyFill="1" applyBorder="1" applyAlignment="1">
      <alignment horizontal="center" vertical="center" wrapText="1"/>
    </xf>
    <xf numFmtId="0" fontId="19" fillId="0" borderId="33" xfId="0" applyNumberFormat="1" applyFont="1" applyFill="1" applyBorder="1" applyAlignment="1">
      <alignment horizontal="center" vertical="center" wrapText="1"/>
    </xf>
    <xf numFmtId="2" fontId="17" fillId="0" borderId="34" xfId="0" applyNumberFormat="1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4" fontId="17" fillId="0" borderId="45" xfId="0" applyNumberFormat="1" applyFont="1" applyFill="1" applyBorder="1" applyAlignment="1">
      <alignment horizontal="center" vertical="center" wrapText="1"/>
    </xf>
    <xf numFmtId="164" fontId="17" fillId="0" borderId="45" xfId="1" applyNumberFormat="1" applyFont="1" applyFill="1" applyBorder="1" applyAlignment="1">
      <alignment horizontal="center" vertical="center" wrapText="1"/>
    </xf>
    <xf numFmtId="0" fontId="15" fillId="0" borderId="35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20" fontId="17" fillId="0" borderId="37" xfId="0" applyNumberFormat="1" applyFont="1" applyFill="1" applyBorder="1" applyAlignment="1">
      <alignment horizontal="center" vertical="center"/>
    </xf>
    <xf numFmtId="20" fontId="17" fillId="0" borderId="37" xfId="0" applyNumberFormat="1" applyFont="1" applyFill="1" applyBorder="1" applyAlignment="1">
      <alignment horizontal="center" vertical="center" wrapText="1"/>
    </xf>
    <xf numFmtId="0" fontId="18" fillId="0" borderId="37" xfId="0" quotePrefix="1" applyNumberFormat="1" applyFont="1" applyFill="1" applyBorder="1" applyAlignment="1">
      <alignment horizontal="center" vertical="center" wrapText="1"/>
    </xf>
    <xf numFmtId="0" fontId="19" fillId="0" borderId="37" xfId="0" applyNumberFormat="1" applyFont="1" applyFill="1" applyBorder="1" applyAlignment="1">
      <alignment horizontal="center" vertical="center" wrapText="1"/>
    </xf>
    <xf numFmtId="2" fontId="17" fillId="0" borderId="38" xfId="0" applyNumberFormat="1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4" fontId="17" fillId="0" borderId="37" xfId="0" applyNumberFormat="1" applyFont="1" applyFill="1" applyBorder="1" applyAlignment="1">
      <alignment horizontal="center" vertical="center" wrapText="1"/>
    </xf>
    <xf numFmtId="164" fontId="17" fillId="0" borderId="37" xfId="1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15" fillId="0" borderId="0" xfId="0" applyFont="1" applyFill="1"/>
  </cellXfs>
  <cellStyles count="4">
    <cellStyle name="Migliaia" xfId="1" builtinId="3"/>
    <cellStyle name="Normale" xfId="0" builtinId="0"/>
    <cellStyle name="Normale 2" xfId="2" xr:uid="{D421E2C5-38D4-41B1-9FFE-339D136E08B3}"/>
    <cellStyle name="Normale 2 2" xfId="3" xr:uid="{A3157CCD-E2B3-428A-A185-7A09E66A69D8}"/>
  </cellStyles>
  <dxfs count="0"/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9"/>
    <pageSetUpPr fitToPage="1"/>
  </sheetPr>
  <dimension ref="A1:AY54"/>
  <sheetViews>
    <sheetView tabSelected="1" zoomScale="110" zoomScaleNormal="110" zoomScaleSheetLayoutView="100" workbookViewId="0">
      <selection activeCell="L7" sqref="L7:L8"/>
    </sheetView>
  </sheetViews>
  <sheetFormatPr defaultRowHeight="12.75" x14ac:dyDescent="0.2"/>
  <cols>
    <col min="2" max="2" width="15.5703125" customWidth="1"/>
    <col min="3" max="3" width="6.42578125" customWidth="1"/>
    <col min="4" max="5" width="12.28515625" customWidth="1"/>
    <col min="6" max="6" width="7.7109375" style="2" customWidth="1"/>
    <col min="7" max="7" width="7.7109375" style="3" customWidth="1"/>
    <col min="8" max="8" width="9.140625" style="3" customWidth="1"/>
    <col min="9" max="9" width="12.140625" customWidth="1"/>
    <col min="10" max="10" width="12.28515625" customWidth="1"/>
    <col min="11" max="13" width="11.42578125" customWidth="1"/>
    <col min="14" max="14" width="13.140625" customWidth="1"/>
    <col min="15" max="15" width="12.7109375" customWidth="1"/>
    <col min="16" max="18" width="12.28515625" style="37" customWidth="1"/>
    <col min="19" max="19" width="10.28515625" style="1" bestFit="1" customWidth="1"/>
    <col min="20" max="20" width="3.7109375" style="1" customWidth="1"/>
    <col min="21" max="24" width="9.140625" style="1"/>
    <col min="25" max="26" width="9.140625" style="5"/>
    <col min="27" max="51" width="9.140625" style="1"/>
  </cols>
  <sheetData>
    <row r="1" spans="1:51" ht="33.75" customHeight="1" x14ac:dyDescent="0.2">
      <c r="A1" s="4" t="s">
        <v>62</v>
      </c>
      <c r="B1" s="4" t="s">
        <v>63</v>
      </c>
      <c r="C1" s="4" t="s">
        <v>66</v>
      </c>
      <c r="D1" s="4" t="s">
        <v>67</v>
      </c>
      <c r="E1" s="4" t="s">
        <v>68</v>
      </c>
      <c r="F1" s="7" t="s">
        <v>69</v>
      </c>
      <c r="G1" s="7" t="s">
        <v>70</v>
      </c>
      <c r="H1" s="8" t="s">
        <v>71</v>
      </c>
      <c r="I1" s="4" t="s">
        <v>72</v>
      </c>
      <c r="J1" s="4" t="s">
        <v>73</v>
      </c>
      <c r="K1" s="4" t="s">
        <v>74</v>
      </c>
      <c r="L1" s="4" t="s">
        <v>75</v>
      </c>
      <c r="M1" s="6" t="s">
        <v>76</v>
      </c>
      <c r="N1" s="6" t="s">
        <v>77</v>
      </c>
      <c r="O1" s="4" t="s">
        <v>78</v>
      </c>
      <c r="P1" s="24" t="s">
        <v>17</v>
      </c>
      <c r="Q1" s="25" t="s">
        <v>6</v>
      </c>
      <c r="R1" s="26" t="s">
        <v>18</v>
      </c>
      <c r="S1" s="4" t="s">
        <v>79</v>
      </c>
      <c r="Y1" s="1"/>
      <c r="Z1" s="1"/>
      <c r="AO1"/>
      <c r="AP1"/>
      <c r="AQ1"/>
      <c r="AR1"/>
      <c r="AS1"/>
      <c r="AT1"/>
      <c r="AU1"/>
      <c r="AV1"/>
      <c r="AW1"/>
      <c r="AX1"/>
      <c r="AY1"/>
    </row>
    <row r="2" spans="1:51" ht="20.100000000000001" customHeight="1" x14ac:dyDescent="0.2">
      <c r="A2" s="38" t="s">
        <v>64</v>
      </c>
      <c r="B2" s="38" t="s">
        <v>65</v>
      </c>
      <c r="C2" s="39">
        <v>101</v>
      </c>
      <c r="D2" s="40" t="s">
        <v>1</v>
      </c>
      <c r="E2" s="41" t="s">
        <v>3</v>
      </c>
      <c r="F2" s="42">
        <v>0.21527777777777779</v>
      </c>
      <c r="G2" s="42">
        <v>0.27361111111111108</v>
      </c>
      <c r="H2" s="43">
        <v>60.055</v>
      </c>
      <c r="I2" s="44">
        <v>84</v>
      </c>
      <c r="J2" s="45" t="s">
        <v>15</v>
      </c>
      <c r="K2" s="46">
        <v>2</v>
      </c>
      <c r="L2" s="46">
        <v>250</v>
      </c>
      <c r="M2" s="47">
        <f>L2*H2</f>
        <v>15013.75</v>
      </c>
      <c r="N2" s="48">
        <v>305</v>
      </c>
      <c r="O2" s="49">
        <f t="shared" ref="O2:O39" si="0">H2*N2</f>
        <v>18316.775000000001</v>
      </c>
      <c r="P2" s="27">
        <f t="shared" ref="P2:P29" si="1">M2*N2</f>
        <v>4579193.75</v>
      </c>
      <c r="Q2" s="27">
        <f>K2*H2</f>
        <v>120.11</v>
      </c>
      <c r="R2" s="28">
        <f>Q2*N2</f>
        <v>36633.550000000003</v>
      </c>
      <c r="S2" s="18">
        <v>42.9</v>
      </c>
      <c r="Y2" s="1"/>
      <c r="Z2" s="1"/>
      <c r="AO2"/>
      <c r="AP2"/>
      <c r="AQ2"/>
      <c r="AR2"/>
      <c r="AS2"/>
      <c r="AT2"/>
      <c r="AU2"/>
      <c r="AV2"/>
      <c r="AW2"/>
      <c r="AX2"/>
      <c r="AY2"/>
    </row>
    <row r="3" spans="1:51" ht="20.100000000000001" customHeight="1" x14ac:dyDescent="0.2">
      <c r="A3" s="38" t="s">
        <v>64</v>
      </c>
      <c r="B3" s="38" t="s">
        <v>65</v>
      </c>
      <c r="C3" s="50">
        <v>103</v>
      </c>
      <c r="D3" s="51" t="s">
        <v>1</v>
      </c>
      <c r="E3" s="52" t="s">
        <v>3</v>
      </c>
      <c r="F3" s="53">
        <v>0.26111111111111113</v>
      </c>
      <c r="G3" s="53">
        <v>0.32361111111111113</v>
      </c>
      <c r="H3" s="54" t="s">
        <v>16</v>
      </c>
      <c r="I3" s="55">
        <v>90</v>
      </c>
      <c r="J3" s="56" t="s">
        <v>33</v>
      </c>
      <c r="K3" s="57">
        <v>2</v>
      </c>
      <c r="L3" s="57">
        <v>300</v>
      </c>
      <c r="M3" s="58">
        <f t="shared" ref="M3:M18" si="2">L3*H3</f>
        <v>18016.5</v>
      </c>
      <c r="N3" s="59">
        <v>305</v>
      </c>
      <c r="O3" s="60">
        <f t="shared" si="0"/>
        <v>18316.775000000001</v>
      </c>
      <c r="P3" s="29">
        <f t="shared" si="1"/>
        <v>5495032.5</v>
      </c>
      <c r="Q3" s="29">
        <f t="shared" ref="Q3:Q24" si="3">K3*H3</f>
        <v>120.11</v>
      </c>
      <c r="R3" s="29">
        <f t="shared" ref="R3:R29" si="4">Q3*N3</f>
        <v>36633.550000000003</v>
      </c>
      <c r="S3" s="19">
        <v>40.04</v>
      </c>
      <c r="Y3" s="1"/>
      <c r="Z3" s="1"/>
      <c r="AO3"/>
      <c r="AP3"/>
      <c r="AQ3"/>
      <c r="AR3"/>
      <c r="AS3"/>
      <c r="AT3"/>
      <c r="AU3"/>
      <c r="AV3"/>
      <c r="AW3"/>
      <c r="AX3"/>
      <c r="AY3"/>
    </row>
    <row r="4" spans="1:51" ht="20.100000000000001" customHeight="1" x14ac:dyDescent="0.2">
      <c r="A4" s="38" t="s">
        <v>64</v>
      </c>
      <c r="B4" s="38" t="s">
        <v>65</v>
      </c>
      <c r="C4" s="61">
        <v>105</v>
      </c>
      <c r="D4" s="51" t="s">
        <v>1</v>
      </c>
      <c r="E4" s="52" t="s">
        <v>3</v>
      </c>
      <c r="F4" s="53">
        <v>0.32569444444444445</v>
      </c>
      <c r="G4" s="53">
        <v>0.38541666666666669</v>
      </c>
      <c r="H4" s="54" t="s">
        <v>16</v>
      </c>
      <c r="I4" s="55">
        <v>86</v>
      </c>
      <c r="J4" s="45" t="s">
        <v>33</v>
      </c>
      <c r="K4" s="46">
        <v>2</v>
      </c>
      <c r="L4" s="57">
        <v>300</v>
      </c>
      <c r="M4" s="58">
        <f t="shared" si="2"/>
        <v>18016.5</v>
      </c>
      <c r="N4" s="59">
        <v>305</v>
      </c>
      <c r="O4" s="60">
        <f t="shared" si="0"/>
        <v>18316.775000000001</v>
      </c>
      <c r="P4" s="29">
        <f t="shared" si="1"/>
        <v>5495032.5</v>
      </c>
      <c r="Q4" s="29">
        <f t="shared" si="3"/>
        <v>120.11</v>
      </c>
      <c r="R4" s="29">
        <f t="shared" si="4"/>
        <v>36633.550000000003</v>
      </c>
      <c r="S4" s="19">
        <v>41.9</v>
      </c>
      <c r="Y4" s="1"/>
      <c r="Z4" s="1"/>
      <c r="AO4"/>
      <c r="AP4"/>
      <c r="AQ4"/>
      <c r="AR4"/>
      <c r="AS4"/>
      <c r="AT4"/>
      <c r="AU4"/>
      <c r="AV4"/>
      <c r="AW4"/>
      <c r="AX4"/>
      <c r="AY4"/>
    </row>
    <row r="5" spans="1:51" ht="20.100000000000001" customHeight="1" x14ac:dyDescent="0.2">
      <c r="A5" s="38" t="s">
        <v>64</v>
      </c>
      <c r="B5" s="38" t="s">
        <v>65</v>
      </c>
      <c r="C5" s="61">
        <v>109</v>
      </c>
      <c r="D5" s="51" t="s">
        <v>1</v>
      </c>
      <c r="E5" s="52" t="s">
        <v>3</v>
      </c>
      <c r="F5" s="53">
        <v>0.4145833333333333</v>
      </c>
      <c r="G5" s="53">
        <v>0.47222222222222227</v>
      </c>
      <c r="H5" s="54" t="s">
        <v>16</v>
      </c>
      <c r="I5" s="55">
        <v>83</v>
      </c>
      <c r="J5" s="45" t="s">
        <v>15</v>
      </c>
      <c r="K5" s="46">
        <v>2</v>
      </c>
      <c r="L5" s="57">
        <v>250</v>
      </c>
      <c r="M5" s="58">
        <f>(250*48.345)+(150*11.71)</f>
        <v>13842.75</v>
      </c>
      <c r="N5" s="59">
        <v>305</v>
      </c>
      <c r="O5" s="60">
        <f>(303*48.345)+(303*11.71)</f>
        <v>18196.665000000001</v>
      </c>
      <c r="P5" s="29">
        <f t="shared" si="1"/>
        <v>4222038.75</v>
      </c>
      <c r="Q5" s="29">
        <f t="shared" si="3"/>
        <v>120.11</v>
      </c>
      <c r="R5" s="29">
        <f t="shared" si="4"/>
        <v>36633.550000000003</v>
      </c>
      <c r="S5" s="20">
        <v>43.41</v>
      </c>
      <c r="Y5" s="1"/>
      <c r="Z5" s="1"/>
      <c r="AO5"/>
      <c r="AP5"/>
      <c r="AQ5"/>
      <c r="AR5"/>
      <c r="AS5"/>
      <c r="AT5"/>
      <c r="AU5"/>
      <c r="AV5"/>
      <c r="AW5"/>
      <c r="AX5"/>
      <c r="AY5"/>
    </row>
    <row r="6" spans="1:51" ht="20.100000000000001" customHeight="1" x14ac:dyDescent="0.2">
      <c r="A6" s="38" t="s">
        <v>64</v>
      </c>
      <c r="B6" s="38" t="s">
        <v>65</v>
      </c>
      <c r="C6" s="50">
        <v>111</v>
      </c>
      <c r="D6" s="51" t="s">
        <v>0</v>
      </c>
      <c r="E6" s="52" t="s">
        <v>3</v>
      </c>
      <c r="F6" s="53" t="s">
        <v>19</v>
      </c>
      <c r="G6" s="53" t="s">
        <v>20</v>
      </c>
      <c r="H6" s="54" t="s">
        <v>16</v>
      </c>
      <c r="I6" s="55">
        <v>85</v>
      </c>
      <c r="J6" s="62" t="s">
        <v>15</v>
      </c>
      <c r="K6" s="57">
        <v>2</v>
      </c>
      <c r="L6" s="57">
        <v>250</v>
      </c>
      <c r="M6" s="58">
        <f t="shared" si="2"/>
        <v>15013.75</v>
      </c>
      <c r="N6" s="59">
        <v>305</v>
      </c>
      <c r="O6" s="60">
        <f t="shared" si="0"/>
        <v>18316.775000000001</v>
      </c>
      <c r="P6" s="29">
        <f t="shared" si="1"/>
        <v>4579193.75</v>
      </c>
      <c r="Q6" s="29">
        <f>K6*H6</f>
        <v>120.11</v>
      </c>
      <c r="R6" s="29">
        <f t="shared" si="4"/>
        <v>36633.550000000003</v>
      </c>
      <c r="S6" s="20">
        <v>42.39</v>
      </c>
      <c r="Y6" s="1"/>
      <c r="Z6" s="1"/>
      <c r="AO6"/>
      <c r="AP6"/>
      <c r="AQ6"/>
      <c r="AR6"/>
      <c r="AS6"/>
      <c r="AT6"/>
      <c r="AU6"/>
      <c r="AV6"/>
      <c r="AW6"/>
      <c r="AX6"/>
      <c r="AY6"/>
    </row>
    <row r="7" spans="1:51" ht="20.100000000000001" customHeight="1" x14ac:dyDescent="0.2">
      <c r="A7" s="38" t="s">
        <v>64</v>
      </c>
      <c r="B7" s="38" t="s">
        <v>65</v>
      </c>
      <c r="C7" s="50">
        <v>113</v>
      </c>
      <c r="D7" s="51" t="s">
        <v>0</v>
      </c>
      <c r="E7" s="52" t="s">
        <v>3</v>
      </c>
      <c r="F7" s="53" t="s">
        <v>21</v>
      </c>
      <c r="G7" s="53" t="s">
        <v>22</v>
      </c>
      <c r="H7" s="54" t="s">
        <v>16</v>
      </c>
      <c r="I7" s="55">
        <v>84</v>
      </c>
      <c r="J7" s="56" t="s">
        <v>33</v>
      </c>
      <c r="K7" s="57">
        <v>2</v>
      </c>
      <c r="L7" s="57">
        <v>300</v>
      </c>
      <c r="M7" s="58">
        <f t="shared" si="2"/>
        <v>18016.5</v>
      </c>
      <c r="N7" s="59">
        <v>305</v>
      </c>
      <c r="O7" s="63">
        <f t="shared" si="0"/>
        <v>18316.775000000001</v>
      </c>
      <c r="P7" s="29">
        <f t="shared" si="1"/>
        <v>5495032.5</v>
      </c>
      <c r="Q7" s="29">
        <f t="shared" si="3"/>
        <v>120.11</v>
      </c>
      <c r="R7" s="29">
        <f t="shared" si="4"/>
        <v>36633.550000000003</v>
      </c>
      <c r="S7" s="20">
        <v>42.9</v>
      </c>
      <c r="Y7" s="1"/>
      <c r="Z7" s="1"/>
      <c r="AO7"/>
      <c r="AP7"/>
      <c r="AQ7"/>
      <c r="AR7"/>
      <c r="AS7"/>
      <c r="AT7"/>
      <c r="AU7"/>
      <c r="AV7"/>
      <c r="AW7"/>
      <c r="AX7"/>
      <c r="AY7"/>
    </row>
    <row r="8" spans="1:51" ht="20.100000000000001" customHeight="1" x14ac:dyDescent="0.2">
      <c r="A8" s="38" t="s">
        <v>64</v>
      </c>
      <c r="B8" s="38" t="s">
        <v>65</v>
      </c>
      <c r="C8" s="50">
        <v>115</v>
      </c>
      <c r="D8" s="51" t="s">
        <v>0</v>
      </c>
      <c r="E8" s="52" t="s">
        <v>3</v>
      </c>
      <c r="F8" s="53" t="s">
        <v>23</v>
      </c>
      <c r="G8" s="53" t="s">
        <v>24</v>
      </c>
      <c r="H8" s="54" t="s">
        <v>16</v>
      </c>
      <c r="I8" s="55">
        <v>84</v>
      </c>
      <c r="J8" s="56" t="s">
        <v>33</v>
      </c>
      <c r="K8" s="57">
        <v>2</v>
      </c>
      <c r="L8" s="57">
        <v>300</v>
      </c>
      <c r="M8" s="58">
        <f t="shared" si="2"/>
        <v>18016.5</v>
      </c>
      <c r="N8" s="59">
        <v>305</v>
      </c>
      <c r="O8" s="63">
        <f t="shared" si="0"/>
        <v>18316.775000000001</v>
      </c>
      <c r="P8" s="29">
        <f t="shared" si="1"/>
        <v>5495032.5</v>
      </c>
      <c r="Q8" s="29">
        <f t="shared" si="3"/>
        <v>120.11</v>
      </c>
      <c r="R8" s="29">
        <f t="shared" si="4"/>
        <v>36633.550000000003</v>
      </c>
      <c r="S8" s="20">
        <v>42.9</v>
      </c>
      <c r="Y8" s="1"/>
      <c r="Z8" s="1"/>
      <c r="AO8"/>
      <c r="AP8"/>
      <c r="AQ8"/>
      <c r="AR8"/>
      <c r="AS8"/>
      <c r="AT8"/>
      <c r="AU8"/>
      <c r="AV8"/>
      <c r="AW8"/>
      <c r="AX8"/>
      <c r="AY8"/>
    </row>
    <row r="9" spans="1:51" ht="20.100000000000001" customHeight="1" x14ac:dyDescent="0.2">
      <c r="A9" s="38" t="s">
        <v>64</v>
      </c>
      <c r="B9" s="38" t="s">
        <v>65</v>
      </c>
      <c r="C9" s="50">
        <v>117</v>
      </c>
      <c r="D9" s="51" t="s">
        <v>0</v>
      </c>
      <c r="E9" s="52" t="s">
        <v>3</v>
      </c>
      <c r="F9" s="53" t="s">
        <v>25</v>
      </c>
      <c r="G9" s="53" t="s">
        <v>26</v>
      </c>
      <c r="H9" s="54" t="s">
        <v>16</v>
      </c>
      <c r="I9" s="55">
        <v>84</v>
      </c>
      <c r="J9" s="45" t="s">
        <v>5</v>
      </c>
      <c r="K9" s="46">
        <v>1</v>
      </c>
      <c r="L9" s="57">
        <v>150</v>
      </c>
      <c r="M9" s="58">
        <f t="shared" si="2"/>
        <v>9008.25</v>
      </c>
      <c r="N9" s="59">
        <v>281</v>
      </c>
      <c r="O9" s="63">
        <f t="shared" si="0"/>
        <v>16875.454999999998</v>
      </c>
      <c r="P9" s="29">
        <f t="shared" si="1"/>
        <v>2531318.25</v>
      </c>
      <c r="Q9" s="29">
        <f t="shared" si="3"/>
        <v>60.055</v>
      </c>
      <c r="R9" s="29">
        <f t="shared" si="4"/>
        <v>16875.454999999998</v>
      </c>
      <c r="S9" s="20">
        <v>42.9</v>
      </c>
      <c r="Y9" s="1"/>
      <c r="Z9" s="1"/>
      <c r="AO9"/>
      <c r="AP9"/>
      <c r="AQ9"/>
      <c r="AR9"/>
      <c r="AS9"/>
      <c r="AT9"/>
      <c r="AU9"/>
      <c r="AV9"/>
      <c r="AW9"/>
      <c r="AX9"/>
      <c r="AY9"/>
    </row>
    <row r="10" spans="1:51" ht="20.100000000000001" customHeight="1" x14ac:dyDescent="0.2">
      <c r="A10" s="38" t="s">
        <v>64</v>
      </c>
      <c r="B10" s="38" t="s">
        <v>65</v>
      </c>
      <c r="C10" s="50">
        <v>119</v>
      </c>
      <c r="D10" s="51" t="s">
        <v>0</v>
      </c>
      <c r="E10" s="52" t="s">
        <v>3</v>
      </c>
      <c r="F10" s="53" t="s">
        <v>27</v>
      </c>
      <c r="G10" s="53" t="s">
        <v>28</v>
      </c>
      <c r="H10" s="54" t="s">
        <v>16</v>
      </c>
      <c r="I10" s="55">
        <v>82</v>
      </c>
      <c r="J10" s="56" t="s">
        <v>15</v>
      </c>
      <c r="K10" s="57">
        <v>2</v>
      </c>
      <c r="L10" s="57">
        <v>250</v>
      </c>
      <c r="M10" s="58">
        <f t="shared" si="2"/>
        <v>15013.75</v>
      </c>
      <c r="N10" s="59">
        <v>305</v>
      </c>
      <c r="O10" s="63">
        <f t="shared" si="0"/>
        <v>18316.775000000001</v>
      </c>
      <c r="P10" s="29">
        <f t="shared" si="1"/>
        <v>4579193.75</v>
      </c>
      <c r="Q10" s="29">
        <f t="shared" si="3"/>
        <v>120.11</v>
      </c>
      <c r="R10" s="29">
        <f t="shared" si="4"/>
        <v>36633.550000000003</v>
      </c>
      <c r="S10" s="20">
        <v>43.94</v>
      </c>
      <c r="Y10" s="1"/>
      <c r="Z10" s="1"/>
      <c r="AO10"/>
      <c r="AP10"/>
      <c r="AQ10"/>
      <c r="AR10"/>
      <c r="AS10"/>
      <c r="AT10"/>
      <c r="AU10"/>
      <c r="AV10"/>
      <c r="AW10"/>
      <c r="AX10"/>
      <c r="AY10"/>
    </row>
    <row r="11" spans="1:51" ht="20.100000000000001" customHeight="1" x14ac:dyDescent="0.2">
      <c r="A11" s="38" t="s">
        <v>64</v>
      </c>
      <c r="B11" s="38" t="s">
        <v>65</v>
      </c>
      <c r="C11" s="50">
        <v>121</v>
      </c>
      <c r="D11" s="51" t="s">
        <v>0</v>
      </c>
      <c r="E11" s="52" t="s">
        <v>3</v>
      </c>
      <c r="F11" s="53" t="s">
        <v>29</v>
      </c>
      <c r="G11" s="53" t="s">
        <v>30</v>
      </c>
      <c r="H11" s="54" t="s">
        <v>16</v>
      </c>
      <c r="I11" s="55">
        <v>84</v>
      </c>
      <c r="J11" s="56" t="s">
        <v>5</v>
      </c>
      <c r="K11" s="57">
        <v>1</v>
      </c>
      <c r="L11" s="57">
        <v>150</v>
      </c>
      <c r="M11" s="58">
        <f t="shared" si="2"/>
        <v>9008.25</v>
      </c>
      <c r="N11" s="59">
        <v>305</v>
      </c>
      <c r="O11" s="63">
        <f t="shared" si="0"/>
        <v>18316.775000000001</v>
      </c>
      <c r="P11" s="29">
        <f t="shared" si="1"/>
        <v>2747516.25</v>
      </c>
      <c r="Q11" s="29">
        <f t="shared" si="3"/>
        <v>60.055</v>
      </c>
      <c r="R11" s="29">
        <f t="shared" si="4"/>
        <v>18316.775000000001</v>
      </c>
      <c r="S11" s="20">
        <v>42.9</v>
      </c>
      <c r="Y11" s="1"/>
      <c r="Z11" s="1"/>
      <c r="AO11"/>
      <c r="AP11"/>
      <c r="AQ11"/>
      <c r="AR11"/>
      <c r="AS11"/>
      <c r="AT11"/>
      <c r="AU11"/>
      <c r="AV11"/>
      <c r="AW11"/>
      <c r="AX11"/>
      <c r="AY11"/>
    </row>
    <row r="12" spans="1:51" ht="20.100000000000001" customHeight="1" x14ac:dyDescent="0.2">
      <c r="A12" s="38" t="s">
        <v>64</v>
      </c>
      <c r="B12" s="38" t="s">
        <v>65</v>
      </c>
      <c r="C12" s="50">
        <v>123</v>
      </c>
      <c r="D12" s="51" t="s">
        <v>0</v>
      </c>
      <c r="E12" s="52" t="s">
        <v>3</v>
      </c>
      <c r="F12" s="53" t="s">
        <v>31</v>
      </c>
      <c r="G12" s="53" t="s">
        <v>32</v>
      </c>
      <c r="H12" s="54" t="s">
        <v>16</v>
      </c>
      <c r="I12" s="55">
        <v>86</v>
      </c>
      <c r="J12" s="56" t="s">
        <v>33</v>
      </c>
      <c r="K12" s="57">
        <v>2</v>
      </c>
      <c r="L12" s="57">
        <v>300</v>
      </c>
      <c r="M12" s="58">
        <f t="shared" si="2"/>
        <v>18016.5</v>
      </c>
      <c r="N12" s="59">
        <v>305</v>
      </c>
      <c r="O12" s="63">
        <f t="shared" si="0"/>
        <v>18316.775000000001</v>
      </c>
      <c r="P12" s="29">
        <f t="shared" si="1"/>
        <v>5495032.5</v>
      </c>
      <c r="Q12" s="29">
        <f t="shared" si="3"/>
        <v>120.11</v>
      </c>
      <c r="R12" s="29">
        <f t="shared" si="4"/>
        <v>36633.550000000003</v>
      </c>
      <c r="S12" s="20">
        <v>41.9</v>
      </c>
      <c r="Y12" s="1"/>
      <c r="Z12" s="1"/>
      <c r="AO12"/>
      <c r="AP12"/>
      <c r="AQ12"/>
      <c r="AR12"/>
      <c r="AS12"/>
      <c r="AT12"/>
      <c r="AU12"/>
      <c r="AV12"/>
      <c r="AW12"/>
      <c r="AX12"/>
      <c r="AY12"/>
    </row>
    <row r="13" spans="1:51" ht="20.100000000000001" customHeight="1" x14ac:dyDescent="0.2">
      <c r="A13" s="38" t="s">
        <v>64</v>
      </c>
      <c r="B13" s="38" t="s">
        <v>65</v>
      </c>
      <c r="C13" s="64">
        <v>125</v>
      </c>
      <c r="D13" s="65" t="s">
        <v>1</v>
      </c>
      <c r="E13" s="66" t="s">
        <v>3</v>
      </c>
      <c r="F13" s="67" t="s">
        <v>34</v>
      </c>
      <c r="G13" s="68" t="s">
        <v>35</v>
      </c>
      <c r="H13" s="54" t="s">
        <v>16</v>
      </c>
      <c r="I13" s="55">
        <v>84</v>
      </c>
      <c r="J13" s="56" t="s">
        <v>5</v>
      </c>
      <c r="K13" s="57">
        <v>1</v>
      </c>
      <c r="L13" s="57">
        <v>150</v>
      </c>
      <c r="M13" s="58">
        <f t="shared" si="2"/>
        <v>9008.25</v>
      </c>
      <c r="N13" s="59">
        <v>305</v>
      </c>
      <c r="O13" s="63">
        <f t="shared" si="0"/>
        <v>18316.775000000001</v>
      </c>
      <c r="P13" s="29">
        <f t="shared" si="1"/>
        <v>2747516.25</v>
      </c>
      <c r="Q13" s="29">
        <f t="shared" si="3"/>
        <v>60.055</v>
      </c>
      <c r="R13" s="29">
        <f t="shared" si="4"/>
        <v>18316.775000000001</v>
      </c>
      <c r="S13" s="20">
        <v>42.9</v>
      </c>
      <c r="Y13" s="1"/>
      <c r="Z13" s="1"/>
      <c r="AO13"/>
      <c r="AP13"/>
      <c r="AQ13"/>
      <c r="AR13"/>
      <c r="AS13"/>
      <c r="AT13"/>
      <c r="AU13"/>
      <c r="AV13"/>
      <c r="AW13"/>
      <c r="AX13"/>
      <c r="AY13"/>
    </row>
    <row r="14" spans="1:51" ht="20.100000000000001" customHeight="1" x14ac:dyDescent="0.2">
      <c r="A14" s="38" t="s">
        <v>64</v>
      </c>
      <c r="B14" s="38" t="s">
        <v>65</v>
      </c>
      <c r="C14" s="69">
        <v>127</v>
      </c>
      <c r="D14" s="70" t="s">
        <v>1</v>
      </c>
      <c r="E14" s="71" t="s">
        <v>3</v>
      </c>
      <c r="F14" s="72" t="s">
        <v>36</v>
      </c>
      <c r="G14" s="73" t="s">
        <v>37</v>
      </c>
      <c r="H14" s="54" t="s">
        <v>16</v>
      </c>
      <c r="I14" s="55">
        <v>86</v>
      </c>
      <c r="J14" s="56" t="s">
        <v>5</v>
      </c>
      <c r="K14" s="57">
        <v>1</v>
      </c>
      <c r="L14" s="57">
        <v>150</v>
      </c>
      <c r="M14" s="58">
        <f t="shared" si="2"/>
        <v>9008.25</v>
      </c>
      <c r="N14" s="59">
        <v>281</v>
      </c>
      <c r="O14" s="63">
        <f t="shared" si="0"/>
        <v>16875.454999999998</v>
      </c>
      <c r="P14" s="29">
        <f t="shared" si="1"/>
        <v>2531318.25</v>
      </c>
      <c r="Q14" s="29">
        <f t="shared" si="3"/>
        <v>60.055</v>
      </c>
      <c r="R14" s="29">
        <f t="shared" si="4"/>
        <v>16875.454999999998</v>
      </c>
      <c r="S14" s="20">
        <v>41.9</v>
      </c>
      <c r="Y14" s="1"/>
      <c r="Z14" s="1"/>
      <c r="AO14"/>
      <c r="AP14"/>
      <c r="AQ14"/>
      <c r="AR14"/>
      <c r="AS14"/>
      <c r="AT14"/>
      <c r="AU14"/>
      <c r="AV14"/>
      <c r="AW14"/>
      <c r="AX14"/>
      <c r="AY14"/>
    </row>
    <row r="15" spans="1:51" ht="20.100000000000001" customHeight="1" x14ac:dyDescent="0.2">
      <c r="A15" s="38" t="s">
        <v>64</v>
      </c>
      <c r="B15" s="38" t="s">
        <v>65</v>
      </c>
      <c r="C15" s="69">
        <v>129</v>
      </c>
      <c r="D15" s="70" t="s">
        <v>1</v>
      </c>
      <c r="E15" s="71" t="s">
        <v>3</v>
      </c>
      <c r="F15" s="72" t="s">
        <v>38</v>
      </c>
      <c r="G15" s="73" t="s">
        <v>59</v>
      </c>
      <c r="H15" s="54" t="s">
        <v>16</v>
      </c>
      <c r="I15" s="55">
        <v>84</v>
      </c>
      <c r="J15" s="56" t="s">
        <v>33</v>
      </c>
      <c r="K15" s="57">
        <v>2</v>
      </c>
      <c r="L15" s="57">
        <v>300</v>
      </c>
      <c r="M15" s="58">
        <f t="shared" si="2"/>
        <v>18016.5</v>
      </c>
      <c r="N15" s="59">
        <v>305</v>
      </c>
      <c r="O15" s="63">
        <f t="shared" si="0"/>
        <v>18316.775000000001</v>
      </c>
      <c r="P15" s="29">
        <f t="shared" si="1"/>
        <v>5495032.5</v>
      </c>
      <c r="Q15" s="29">
        <f t="shared" si="3"/>
        <v>120.11</v>
      </c>
      <c r="R15" s="29">
        <f t="shared" si="4"/>
        <v>36633.550000000003</v>
      </c>
      <c r="S15" s="20">
        <v>41.42</v>
      </c>
      <c r="Y15" s="1"/>
      <c r="Z15" s="1"/>
      <c r="AO15"/>
      <c r="AP15"/>
      <c r="AQ15"/>
      <c r="AR15"/>
      <c r="AS15"/>
      <c r="AT15"/>
      <c r="AU15"/>
      <c r="AV15"/>
      <c r="AW15"/>
      <c r="AX15"/>
      <c r="AY15"/>
    </row>
    <row r="16" spans="1:51" ht="20.100000000000001" customHeight="1" x14ac:dyDescent="0.2">
      <c r="A16" s="38" t="s">
        <v>64</v>
      </c>
      <c r="B16" s="38" t="s">
        <v>65</v>
      </c>
      <c r="C16" s="69">
        <v>131</v>
      </c>
      <c r="D16" s="70" t="s">
        <v>1</v>
      </c>
      <c r="E16" s="71" t="s">
        <v>3</v>
      </c>
      <c r="F16" s="72" t="s">
        <v>39</v>
      </c>
      <c r="G16" s="73" t="s">
        <v>40</v>
      </c>
      <c r="H16" s="54" t="s">
        <v>16</v>
      </c>
      <c r="I16" s="55">
        <v>85</v>
      </c>
      <c r="J16" s="56" t="s">
        <v>5</v>
      </c>
      <c r="K16" s="57">
        <v>1</v>
      </c>
      <c r="L16" s="57">
        <v>150</v>
      </c>
      <c r="M16" s="58">
        <f t="shared" si="2"/>
        <v>9008.25</v>
      </c>
      <c r="N16" s="59">
        <v>305</v>
      </c>
      <c r="O16" s="63">
        <f t="shared" si="0"/>
        <v>18316.775000000001</v>
      </c>
      <c r="P16" s="29">
        <f t="shared" si="1"/>
        <v>2747516.25</v>
      </c>
      <c r="Q16" s="29">
        <f t="shared" si="3"/>
        <v>60.055</v>
      </c>
      <c r="R16" s="29">
        <f t="shared" si="4"/>
        <v>18316.775000000001</v>
      </c>
      <c r="S16" s="20">
        <v>42.39</v>
      </c>
      <c r="Y16" s="1"/>
      <c r="Z16" s="1"/>
      <c r="AO16"/>
      <c r="AP16"/>
      <c r="AQ16"/>
      <c r="AR16"/>
      <c r="AS16"/>
      <c r="AT16"/>
      <c r="AU16"/>
      <c r="AV16"/>
      <c r="AW16"/>
      <c r="AX16"/>
      <c r="AY16"/>
    </row>
    <row r="17" spans="1:51" ht="20.100000000000001" customHeight="1" x14ac:dyDescent="0.2">
      <c r="A17" s="38" t="s">
        <v>64</v>
      </c>
      <c r="B17" s="38" t="s">
        <v>65</v>
      </c>
      <c r="C17" s="69">
        <v>133</v>
      </c>
      <c r="D17" s="70" t="s">
        <v>1</v>
      </c>
      <c r="E17" s="71" t="s">
        <v>3</v>
      </c>
      <c r="F17" s="72" t="s">
        <v>41</v>
      </c>
      <c r="G17" s="73" t="s">
        <v>42</v>
      </c>
      <c r="H17" s="54" t="s">
        <v>16</v>
      </c>
      <c r="I17" s="55">
        <v>84</v>
      </c>
      <c r="J17" s="56" t="s">
        <v>5</v>
      </c>
      <c r="K17" s="57">
        <v>1</v>
      </c>
      <c r="L17" s="57">
        <v>150</v>
      </c>
      <c r="M17" s="58">
        <f t="shared" si="2"/>
        <v>9008.25</v>
      </c>
      <c r="N17" s="59">
        <v>305</v>
      </c>
      <c r="O17" s="63">
        <f t="shared" si="0"/>
        <v>18316.775000000001</v>
      </c>
      <c r="P17" s="29">
        <f t="shared" si="1"/>
        <v>2747516.25</v>
      </c>
      <c r="Q17" s="29">
        <f t="shared" si="3"/>
        <v>60.055</v>
      </c>
      <c r="R17" s="29">
        <f t="shared" si="4"/>
        <v>18316.775000000001</v>
      </c>
      <c r="S17" s="20">
        <v>42.9</v>
      </c>
      <c r="Y17" s="1"/>
      <c r="Z17" s="1"/>
      <c r="AO17"/>
      <c r="AP17"/>
      <c r="AQ17"/>
      <c r="AR17"/>
      <c r="AS17"/>
      <c r="AT17"/>
      <c r="AU17"/>
      <c r="AV17"/>
      <c r="AW17"/>
      <c r="AX17"/>
      <c r="AY17"/>
    </row>
    <row r="18" spans="1:51" ht="20.100000000000001" customHeight="1" x14ac:dyDescent="0.2">
      <c r="A18" s="38" t="s">
        <v>64</v>
      </c>
      <c r="B18" s="38" t="s">
        <v>65</v>
      </c>
      <c r="C18" s="69">
        <v>135</v>
      </c>
      <c r="D18" s="70" t="s">
        <v>1</v>
      </c>
      <c r="E18" s="71" t="s">
        <v>3</v>
      </c>
      <c r="F18" s="72" t="s">
        <v>43</v>
      </c>
      <c r="G18" s="73" t="s">
        <v>44</v>
      </c>
      <c r="H18" s="54" t="s">
        <v>16</v>
      </c>
      <c r="I18" s="55">
        <v>85</v>
      </c>
      <c r="J18" s="56" t="s">
        <v>5</v>
      </c>
      <c r="K18" s="57">
        <v>1</v>
      </c>
      <c r="L18" s="74">
        <v>150</v>
      </c>
      <c r="M18" s="58">
        <f t="shared" si="2"/>
        <v>9008.25</v>
      </c>
      <c r="N18" s="59">
        <v>305</v>
      </c>
      <c r="O18" s="63">
        <f t="shared" si="0"/>
        <v>18316.775000000001</v>
      </c>
      <c r="P18" s="29">
        <f t="shared" si="1"/>
        <v>2747516.25</v>
      </c>
      <c r="Q18" s="29">
        <f t="shared" si="3"/>
        <v>60.055</v>
      </c>
      <c r="R18" s="29">
        <f t="shared" si="4"/>
        <v>18316.775000000001</v>
      </c>
      <c r="S18" s="20">
        <v>42.39</v>
      </c>
      <c r="Y18" s="1"/>
      <c r="Z18" s="1"/>
      <c r="AO18"/>
      <c r="AP18"/>
      <c r="AQ18"/>
      <c r="AR18"/>
      <c r="AS18"/>
      <c r="AT18"/>
      <c r="AU18"/>
      <c r="AV18"/>
      <c r="AW18"/>
      <c r="AX18"/>
      <c r="AY18"/>
    </row>
    <row r="19" spans="1:51" ht="20.100000000000001" customHeight="1" x14ac:dyDescent="0.2">
      <c r="A19" s="38" t="s">
        <v>64</v>
      </c>
      <c r="B19" s="38" t="s">
        <v>65</v>
      </c>
      <c r="C19" s="69">
        <v>137</v>
      </c>
      <c r="D19" s="70" t="s">
        <v>1</v>
      </c>
      <c r="E19" s="71" t="s">
        <v>3</v>
      </c>
      <c r="F19" s="72" t="s">
        <v>45</v>
      </c>
      <c r="G19" s="73" t="s">
        <v>46</v>
      </c>
      <c r="H19" s="54" t="s">
        <v>16</v>
      </c>
      <c r="I19" s="55">
        <v>83</v>
      </c>
      <c r="J19" s="56" t="s">
        <v>4</v>
      </c>
      <c r="K19" s="57">
        <v>1</v>
      </c>
      <c r="L19" s="74">
        <v>100</v>
      </c>
      <c r="M19" s="58">
        <f>150*48.345+300*11.71</f>
        <v>10764.75</v>
      </c>
      <c r="N19" s="59">
        <v>305</v>
      </c>
      <c r="O19" s="63">
        <f>H19*N19</f>
        <v>18316.775000000001</v>
      </c>
      <c r="P19" s="29">
        <f t="shared" si="1"/>
        <v>3283248.75</v>
      </c>
      <c r="Q19" s="29">
        <f t="shared" si="3"/>
        <v>60.055</v>
      </c>
      <c r="R19" s="29">
        <f t="shared" si="4"/>
        <v>18316.775000000001</v>
      </c>
      <c r="S19" s="20">
        <v>43.41</v>
      </c>
      <c r="Y19" s="1"/>
      <c r="Z19" s="1"/>
      <c r="AO19"/>
      <c r="AP19"/>
      <c r="AQ19"/>
      <c r="AR19"/>
      <c r="AS19"/>
      <c r="AT19"/>
      <c r="AU19"/>
      <c r="AV19"/>
      <c r="AW19"/>
      <c r="AX19"/>
      <c r="AY19"/>
    </row>
    <row r="20" spans="1:51" ht="20.100000000000001" customHeight="1" x14ac:dyDescent="0.2">
      <c r="A20" s="38" t="s">
        <v>64</v>
      </c>
      <c r="B20" s="38" t="s">
        <v>65</v>
      </c>
      <c r="C20" s="64">
        <v>139</v>
      </c>
      <c r="D20" s="75" t="s">
        <v>1</v>
      </c>
      <c r="E20" s="71" t="s">
        <v>3</v>
      </c>
      <c r="F20" s="72" t="s">
        <v>47</v>
      </c>
      <c r="G20" s="73" t="s">
        <v>48</v>
      </c>
      <c r="H20" s="54" t="s">
        <v>16</v>
      </c>
      <c r="I20" s="55">
        <v>80</v>
      </c>
      <c r="J20" s="56" t="s">
        <v>5</v>
      </c>
      <c r="K20" s="57">
        <v>1</v>
      </c>
      <c r="L20" s="74">
        <v>150</v>
      </c>
      <c r="M20" s="76">
        <f>L20*H20</f>
        <v>9008.25</v>
      </c>
      <c r="N20" s="57">
        <v>305</v>
      </c>
      <c r="O20" s="63">
        <f t="shared" si="0"/>
        <v>18316.775000000001</v>
      </c>
      <c r="P20" s="29">
        <f t="shared" si="1"/>
        <v>2747516.25</v>
      </c>
      <c r="Q20" s="29">
        <f t="shared" si="3"/>
        <v>60.055</v>
      </c>
      <c r="R20" s="29">
        <f t="shared" si="4"/>
        <v>18316.775000000001</v>
      </c>
      <c r="S20" s="21">
        <v>45.04</v>
      </c>
      <c r="Y20" s="1"/>
      <c r="Z20" s="1"/>
      <c r="AO20"/>
      <c r="AP20"/>
      <c r="AQ20"/>
      <c r="AR20"/>
      <c r="AS20"/>
      <c r="AT20"/>
      <c r="AU20"/>
      <c r="AV20"/>
      <c r="AW20"/>
      <c r="AX20"/>
      <c r="AY20"/>
    </row>
    <row r="21" spans="1:51" ht="20.100000000000001" customHeight="1" x14ac:dyDescent="0.2">
      <c r="A21" s="38" t="s">
        <v>64</v>
      </c>
      <c r="B21" s="38" t="s">
        <v>65</v>
      </c>
      <c r="C21" s="50">
        <v>100</v>
      </c>
      <c r="D21" s="51" t="s">
        <v>3</v>
      </c>
      <c r="E21" s="52" t="s">
        <v>1</v>
      </c>
      <c r="F21" s="77" t="s">
        <v>49</v>
      </c>
      <c r="G21" s="78" t="s">
        <v>50</v>
      </c>
      <c r="H21" s="54" t="s">
        <v>16</v>
      </c>
      <c r="I21" s="55">
        <v>79</v>
      </c>
      <c r="J21" s="56" t="s">
        <v>4</v>
      </c>
      <c r="K21" s="57">
        <v>1</v>
      </c>
      <c r="L21" s="57">
        <v>100</v>
      </c>
      <c r="M21" s="58">
        <f>300*11.71+150*48.345</f>
        <v>10764.75</v>
      </c>
      <c r="N21" s="59">
        <v>305</v>
      </c>
      <c r="O21" s="63">
        <f t="shared" si="0"/>
        <v>18316.775000000001</v>
      </c>
      <c r="P21" s="29">
        <f t="shared" si="1"/>
        <v>3283248.75</v>
      </c>
      <c r="Q21" s="29">
        <f t="shared" si="3"/>
        <v>60.055</v>
      </c>
      <c r="R21" s="29">
        <f t="shared" si="4"/>
        <v>18316.775000000001</v>
      </c>
      <c r="S21" s="20">
        <v>45.61</v>
      </c>
      <c r="Y21" s="1"/>
      <c r="Z21" s="1"/>
      <c r="AO21"/>
      <c r="AP21"/>
      <c r="AQ21"/>
      <c r="AR21"/>
      <c r="AS21"/>
      <c r="AT21"/>
      <c r="AU21"/>
      <c r="AV21"/>
      <c r="AW21"/>
      <c r="AX21"/>
      <c r="AY21"/>
    </row>
    <row r="22" spans="1:51" ht="20.100000000000001" customHeight="1" x14ac:dyDescent="0.2">
      <c r="A22" s="38" t="s">
        <v>64</v>
      </c>
      <c r="B22" s="38" t="s">
        <v>65</v>
      </c>
      <c r="C22" s="50">
        <v>102</v>
      </c>
      <c r="D22" s="51" t="s">
        <v>3</v>
      </c>
      <c r="E22" s="52" t="s">
        <v>1</v>
      </c>
      <c r="F22" s="77" t="s">
        <v>51</v>
      </c>
      <c r="G22" s="78" t="s">
        <v>52</v>
      </c>
      <c r="H22" s="54" t="s">
        <v>16</v>
      </c>
      <c r="I22" s="55">
        <v>84</v>
      </c>
      <c r="J22" s="56" t="s">
        <v>5</v>
      </c>
      <c r="K22" s="57">
        <v>1</v>
      </c>
      <c r="L22" s="57">
        <v>150</v>
      </c>
      <c r="M22" s="58">
        <f>300*11.71+150*48.345</f>
        <v>10764.75</v>
      </c>
      <c r="N22" s="59">
        <v>305</v>
      </c>
      <c r="O22" s="63">
        <f t="shared" si="0"/>
        <v>18316.775000000001</v>
      </c>
      <c r="P22" s="29">
        <f t="shared" si="1"/>
        <v>3283248.75</v>
      </c>
      <c r="Q22" s="29">
        <f t="shared" si="3"/>
        <v>60.055</v>
      </c>
      <c r="R22" s="29">
        <f t="shared" si="4"/>
        <v>18316.775000000001</v>
      </c>
      <c r="S22" s="20">
        <v>42.9</v>
      </c>
    </row>
    <row r="23" spans="1:51" ht="20.100000000000001" customHeight="1" x14ac:dyDescent="0.2">
      <c r="A23" s="38" t="s">
        <v>64</v>
      </c>
      <c r="B23" s="38" t="s">
        <v>65</v>
      </c>
      <c r="C23" s="61">
        <v>104</v>
      </c>
      <c r="D23" s="51" t="s">
        <v>3</v>
      </c>
      <c r="E23" s="52" t="s">
        <v>1</v>
      </c>
      <c r="F23" s="77" t="s">
        <v>53</v>
      </c>
      <c r="G23" s="78" t="s">
        <v>54</v>
      </c>
      <c r="H23" s="54" t="s">
        <v>16</v>
      </c>
      <c r="I23" s="55">
        <v>84</v>
      </c>
      <c r="J23" s="56" t="s">
        <v>5</v>
      </c>
      <c r="K23" s="57">
        <v>1</v>
      </c>
      <c r="L23" s="57">
        <v>150</v>
      </c>
      <c r="M23" s="58">
        <f>SUM(152*11.71)+(304*48.345)</f>
        <v>16476.8</v>
      </c>
      <c r="N23" s="59">
        <v>305</v>
      </c>
      <c r="O23" s="63">
        <f t="shared" si="0"/>
        <v>18316.775000000001</v>
      </c>
      <c r="P23" s="29">
        <f t="shared" si="1"/>
        <v>5025424</v>
      </c>
      <c r="Q23" s="29">
        <f t="shared" si="3"/>
        <v>60.055</v>
      </c>
      <c r="R23" s="29">
        <f t="shared" si="4"/>
        <v>18316.775000000001</v>
      </c>
      <c r="S23" s="20">
        <v>42.9</v>
      </c>
    </row>
    <row r="24" spans="1:51" ht="20.100000000000001" customHeight="1" x14ac:dyDescent="0.2">
      <c r="A24" s="38" t="s">
        <v>64</v>
      </c>
      <c r="B24" s="38" t="s">
        <v>65</v>
      </c>
      <c r="C24" s="61">
        <v>106</v>
      </c>
      <c r="D24" s="51" t="s">
        <v>3</v>
      </c>
      <c r="E24" s="52" t="s">
        <v>1</v>
      </c>
      <c r="F24" s="77" t="s">
        <v>55</v>
      </c>
      <c r="G24" s="78" t="s">
        <v>60</v>
      </c>
      <c r="H24" s="54" t="s">
        <v>16</v>
      </c>
      <c r="I24" s="55">
        <v>80</v>
      </c>
      <c r="J24" s="56" t="s">
        <v>15</v>
      </c>
      <c r="K24" s="57">
        <v>2</v>
      </c>
      <c r="L24" s="57">
        <v>250</v>
      </c>
      <c r="M24" s="58">
        <f t="shared" ref="M24:M41" si="5">L24*H24</f>
        <v>15013.75</v>
      </c>
      <c r="N24" s="59">
        <v>305</v>
      </c>
      <c r="O24" s="63">
        <f t="shared" si="0"/>
        <v>18316.775000000001</v>
      </c>
      <c r="P24" s="29">
        <f t="shared" si="1"/>
        <v>4579193.75</v>
      </c>
      <c r="Q24" s="29">
        <f t="shared" si="3"/>
        <v>120.11</v>
      </c>
      <c r="R24" s="29">
        <f t="shared" si="4"/>
        <v>36633.550000000003</v>
      </c>
      <c r="S24" s="22" t="s">
        <v>61</v>
      </c>
    </row>
    <row r="25" spans="1:51" ht="20.100000000000001" customHeight="1" x14ac:dyDescent="0.2">
      <c r="A25" s="38" t="s">
        <v>64</v>
      </c>
      <c r="B25" s="38" t="s">
        <v>65</v>
      </c>
      <c r="C25" s="61">
        <v>108</v>
      </c>
      <c r="D25" s="51" t="s">
        <v>3</v>
      </c>
      <c r="E25" s="52" t="s">
        <v>1</v>
      </c>
      <c r="F25" s="77" t="s">
        <v>56</v>
      </c>
      <c r="G25" s="78" t="s">
        <v>57</v>
      </c>
      <c r="H25" s="54" t="s">
        <v>16</v>
      </c>
      <c r="I25" s="55">
        <v>87</v>
      </c>
      <c r="J25" s="56" t="s">
        <v>15</v>
      </c>
      <c r="K25" s="57">
        <v>2</v>
      </c>
      <c r="L25" s="57">
        <v>250</v>
      </c>
      <c r="M25" s="58">
        <f t="shared" si="5"/>
        <v>15013.75</v>
      </c>
      <c r="N25" s="59">
        <v>305</v>
      </c>
      <c r="O25" s="63">
        <f t="shared" si="0"/>
        <v>18316.775000000001</v>
      </c>
      <c r="P25" s="29">
        <f t="shared" si="1"/>
        <v>4579193.75</v>
      </c>
      <c r="Q25" s="29">
        <v>120.11</v>
      </c>
      <c r="R25" s="29">
        <f t="shared" si="4"/>
        <v>36633.550000000003</v>
      </c>
      <c r="S25" s="20">
        <v>41.42</v>
      </c>
    </row>
    <row r="26" spans="1:51" ht="20.100000000000001" customHeight="1" x14ac:dyDescent="0.2">
      <c r="A26" s="38" t="s">
        <v>64</v>
      </c>
      <c r="B26" s="38" t="s">
        <v>65</v>
      </c>
      <c r="C26" s="79">
        <v>110</v>
      </c>
      <c r="D26" s="65" t="s">
        <v>3</v>
      </c>
      <c r="E26" s="80" t="s">
        <v>1</v>
      </c>
      <c r="F26" s="81">
        <v>0.32847222222222222</v>
      </c>
      <c r="G26" s="82">
        <v>0.3840277777777778</v>
      </c>
      <c r="H26" s="54" t="s">
        <v>16</v>
      </c>
      <c r="I26" s="83">
        <v>80</v>
      </c>
      <c r="J26" s="56" t="s">
        <v>5</v>
      </c>
      <c r="K26" s="57">
        <v>1</v>
      </c>
      <c r="L26" s="74">
        <v>150</v>
      </c>
      <c r="M26" s="76">
        <f t="shared" si="5"/>
        <v>9008.25</v>
      </c>
      <c r="N26" s="59">
        <v>281</v>
      </c>
      <c r="O26" s="63">
        <f t="shared" si="0"/>
        <v>16875.454999999998</v>
      </c>
      <c r="P26" s="29">
        <f t="shared" si="1"/>
        <v>2531318.25</v>
      </c>
      <c r="Q26" s="29">
        <v>60.055</v>
      </c>
      <c r="R26" s="29">
        <f t="shared" si="4"/>
        <v>16875.454999999998</v>
      </c>
      <c r="S26" s="20">
        <v>45.04</v>
      </c>
    </row>
    <row r="27" spans="1:51" ht="20.100000000000001" customHeight="1" x14ac:dyDescent="0.2">
      <c r="A27" s="38" t="s">
        <v>64</v>
      </c>
      <c r="B27" s="38" t="s">
        <v>65</v>
      </c>
      <c r="C27" s="79">
        <v>112</v>
      </c>
      <c r="D27" s="65" t="s">
        <v>3</v>
      </c>
      <c r="E27" s="80" t="s">
        <v>1</v>
      </c>
      <c r="F27" s="81">
        <v>0.33958333333333335</v>
      </c>
      <c r="G27" s="84">
        <v>0.3979166666666667</v>
      </c>
      <c r="H27" s="54" t="s">
        <v>16</v>
      </c>
      <c r="I27" s="83">
        <v>84</v>
      </c>
      <c r="J27" s="56" t="s">
        <v>5</v>
      </c>
      <c r="K27" s="57">
        <v>1</v>
      </c>
      <c r="L27" s="74">
        <v>150</v>
      </c>
      <c r="M27" s="76">
        <f t="shared" si="5"/>
        <v>9008.25</v>
      </c>
      <c r="N27" s="59">
        <v>305</v>
      </c>
      <c r="O27" s="63">
        <f t="shared" si="0"/>
        <v>18316.775000000001</v>
      </c>
      <c r="P27" s="29">
        <f t="shared" si="1"/>
        <v>2747516.25</v>
      </c>
      <c r="Q27" s="29">
        <v>60.055</v>
      </c>
      <c r="R27" s="29">
        <f t="shared" si="4"/>
        <v>18316.775000000001</v>
      </c>
      <c r="S27" s="20">
        <v>42.9</v>
      </c>
    </row>
    <row r="28" spans="1:51" ht="20.100000000000001" customHeight="1" x14ac:dyDescent="0.2">
      <c r="A28" s="38" t="s">
        <v>64</v>
      </c>
      <c r="B28" s="38" t="s">
        <v>65</v>
      </c>
      <c r="C28" s="79">
        <v>114</v>
      </c>
      <c r="D28" s="65" t="s">
        <v>3</v>
      </c>
      <c r="E28" s="80" t="s">
        <v>1</v>
      </c>
      <c r="F28" s="81">
        <v>0.3659722222222222</v>
      </c>
      <c r="G28" s="82">
        <v>0.42291666666666666</v>
      </c>
      <c r="H28" s="54" t="s">
        <v>16</v>
      </c>
      <c r="I28" s="83">
        <v>82</v>
      </c>
      <c r="J28" s="56" t="s">
        <v>5</v>
      </c>
      <c r="K28" s="57">
        <v>1</v>
      </c>
      <c r="L28" s="74">
        <v>150</v>
      </c>
      <c r="M28" s="76">
        <f t="shared" si="5"/>
        <v>9008.25</v>
      </c>
      <c r="N28" s="57">
        <v>305</v>
      </c>
      <c r="O28" s="63">
        <f t="shared" si="0"/>
        <v>18316.775000000001</v>
      </c>
      <c r="P28" s="29">
        <f t="shared" si="1"/>
        <v>2747516.25</v>
      </c>
      <c r="Q28" s="29">
        <v>60.055</v>
      </c>
      <c r="R28" s="29">
        <f t="shared" si="4"/>
        <v>18316.775000000001</v>
      </c>
      <c r="S28" s="20">
        <v>43.94</v>
      </c>
    </row>
    <row r="29" spans="1:51" ht="20.100000000000001" customHeight="1" x14ac:dyDescent="0.2">
      <c r="A29" s="38" t="s">
        <v>64</v>
      </c>
      <c r="B29" s="38" t="s">
        <v>65</v>
      </c>
      <c r="C29" s="79">
        <v>116</v>
      </c>
      <c r="D29" s="65" t="s">
        <v>3</v>
      </c>
      <c r="E29" s="80" t="s">
        <v>1</v>
      </c>
      <c r="F29" s="81">
        <v>0.3972222222222222</v>
      </c>
      <c r="G29" s="82">
        <v>0.45624999999999999</v>
      </c>
      <c r="H29" s="85" t="s">
        <v>16</v>
      </c>
      <c r="I29" s="83">
        <v>85</v>
      </c>
      <c r="J29" s="86" t="s">
        <v>5</v>
      </c>
      <c r="K29" s="74">
        <v>1</v>
      </c>
      <c r="L29" s="74">
        <v>150</v>
      </c>
      <c r="M29" s="58">
        <f t="shared" si="5"/>
        <v>9008.25</v>
      </c>
      <c r="N29" s="57">
        <v>305</v>
      </c>
      <c r="O29" s="63">
        <f t="shared" si="0"/>
        <v>18316.775000000001</v>
      </c>
      <c r="P29" s="29">
        <f t="shared" si="1"/>
        <v>2747516.25</v>
      </c>
      <c r="Q29" s="30">
        <v>60.055</v>
      </c>
      <c r="R29" s="29">
        <f t="shared" si="4"/>
        <v>18316.775000000001</v>
      </c>
      <c r="S29" s="20">
        <v>42.39</v>
      </c>
    </row>
    <row r="30" spans="1:51" ht="20.100000000000001" customHeight="1" x14ac:dyDescent="0.2">
      <c r="A30" s="38" t="s">
        <v>64</v>
      </c>
      <c r="B30" s="38" t="s">
        <v>65</v>
      </c>
      <c r="C30" s="50">
        <v>118</v>
      </c>
      <c r="D30" s="51" t="s">
        <v>3</v>
      </c>
      <c r="E30" s="52" t="s">
        <v>1</v>
      </c>
      <c r="F30" s="77">
        <v>0.42638888888888887</v>
      </c>
      <c r="G30" s="78">
        <v>0.48749999999999999</v>
      </c>
      <c r="H30" s="54" t="s">
        <v>16</v>
      </c>
      <c r="I30" s="55">
        <v>88</v>
      </c>
      <c r="J30" s="56" t="s">
        <v>5</v>
      </c>
      <c r="K30" s="57">
        <v>1</v>
      </c>
      <c r="L30" s="57">
        <v>150</v>
      </c>
      <c r="M30" s="58">
        <f t="shared" si="5"/>
        <v>9008.25</v>
      </c>
      <c r="N30" s="59">
        <v>281</v>
      </c>
      <c r="O30" s="63">
        <f t="shared" si="0"/>
        <v>16875.454999999998</v>
      </c>
      <c r="P30" s="29">
        <f t="shared" ref="P30:P39" si="6">M30*N30</f>
        <v>2531318.25</v>
      </c>
      <c r="Q30" s="29">
        <v>60.055</v>
      </c>
      <c r="R30" s="29">
        <f t="shared" ref="R30:R39" si="7">Q30*N30</f>
        <v>16875.454999999998</v>
      </c>
      <c r="S30" s="20">
        <v>40.950000000000003</v>
      </c>
    </row>
    <row r="31" spans="1:51" ht="20.100000000000001" customHeight="1" x14ac:dyDescent="0.2">
      <c r="A31" s="38" t="s">
        <v>64</v>
      </c>
      <c r="B31" s="38" t="s">
        <v>65</v>
      </c>
      <c r="C31" s="50">
        <v>120</v>
      </c>
      <c r="D31" s="51" t="s">
        <v>3</v>
      </c>
      <c r="E31" s="52" t="s">
        <v>1</v>
      </c>
      <c r="F31" s="77">
        <v>0.47638888888888892</v>
      </c>
      <c r="G31" s="78">
        <v>0.53402777777777777</v>
      </c>
      <c r="H31" s="54" t="s">
        <v>16</v>
      </c>
      <c r="I31" s="55">
        <v>83</v>
      </c>
      <c r="J31" s="56" t="s">
        <v>5</v>
      </c>
      <c r="K31" s="57">
        <v>1</v>
      </c>
      <c r="L31" s="57">
        <v>150</v>
      </c>
      <c r="M31" s="58">
        <f t="shared" si="5"/>
        <v>9008.25</v>
      </c>
      <c r="N31" s="59">
        <v>305</v>
      </c>
      <c r="O31" s="63">
        <f t="shared" si="0"/>
        <v>18316.775000000001</v>
      </c>
      <c r="P31" s="29">
        <f t="shared" si="6"/>
        <v>2747516.25</v>
      </c>
      <c r="Q31" s="29">
        <v>60.055</v>
      </c>
      <c r="R31" s="29">
        <f t="shared" si="7"/>
        <v>18316.775000000001</v>
      </c>
      <c r="S31" s="20">
        <v>43.41</v>
      </c>
    </row>
    <row r="32" spans="1:51" ht="20.100000000000001" customHeight="1" x14ac:dyDescent="0.2">
      <c r="A32" s="38" t="s">
        <v>64</v>
      </c>
      <c r="B32" s="38" t="s">
        <v>65</v>
      </c>
      <c r="C32" s="61">
        <v>122</v>
      </c>
      <c r="D32" s="51" t="s">
        <v>3</v>
      </c>
      <c r="E32" s="52" t="s">
        <v>1</v>
      </c>
      <c r="F32" s="77">
        <v>0.51944444444444449</v>
      </c>
      <c r="G32" s="78">
        <v>0.57638888888888895</v>
      </c>
      <c r="H32" s="54" t="s">
        <v>16</v>
      </c>
      <c r="I32" s="55">
        <v>82</v>
      </c>
      <c r="J32" s="56" t="s">
        <v>58</v>
      </c>
      <c r="K32" s="57">
        <v>2</v>
      </c>
      <c r="L32" s="57">
        <v>250</v>
      </c>
      <c r="M32" s="58">
        <f t="shared" si="5"/>
        <v>15013.75</v>
      </c>
      <c r="N32" s="59">
        <v>305</v>
      </c>
      <c r="O32" s="63">
        <f t="shared" si="0"/>
        <v>18316.775000000001</v>
      </c>
      <c r="P32" s="29">
        <f t="shared" si="6"/>
        <v>4579193.75</v>
      </c>
      <c r="Q32" s="29">
        <v>120.11</v>
      </c>
      <c r="R32" s="29">
        <f t="shared" si="7"/>
        <v>36633.550000000003</v>
      </c>
      <c r="S32" s="20">
        <v>43.94</v>
      </c>
    </row>
    <row r="33" spans="1:19" ht="20.100000000000001" customHeight="1" x14ac:dyDescent="0.2">
      <c r="A33" s="38" t="s">
        <v>64</v>
      </c>
      <c r="B33" s="38" t="s">
        <v>65</v>
      </c>
      <c r="C33" s="61">
        <v>124</v>
      </c>
      <c r="D33" s="51" t="s">
        <v>3</v>
      </c>
      <c r="E33" s="52" t="s">
        <v>1</v>
      </c>
      <c r="F33" s="77">
        <v>0.56527777777777777</v>
      </c>
      <c r="G33" s="78">
        <v>0.62361111111111112</v>
      </c>
      <c r="H33" s="54" t="s">
        <v>16</v>
      </c>
      <c r="I33" s="55">
        <v>84</v>
      </c>
      <c r="J33" s="56" t="s">
        <v>33</v>
      </c>
      <c r="K33" s="57">
        <v>2</v>
      </c>
      <c r="L33" s="57">
        <v>300</v>
      </c>
      <c r="M33" s="58">
        <f t="shared" si="5"/>
        <v>18016.5</v>
      </c>
      <c r="N33" s="59">
        <v>305</v>
      </c>
      <c r="O33" s="63">
        <f t="shared" si="0"/>
        <v>18316.775000000001</v>
      </c>
      <c r="P33" s="29">
        <f t="shared" si="6"/>
        <v>5495032.5</v>
      </c>
      <c r="Q33" s="29">
        <v>120.11</v>
      </c>
      <c r="R33" s="29">
        <f t="shared" si="7"/>
        <v>36633.550000000003</v>
      </c>
      <c r="S33" s="20">
        <v>42.9</v>
      </c>
    </row>
    <row r="34" spans="1:19" ht="20.100000000000001" customHeight="1" x14ac:dyDescent="0.2">
      <c r="A34" s="38" t="s">
        <v>64</v>
      </c>
      <c r="B34" s="38" t="s">
        <v>65</v>
      </c>
      <c r="C34" s="61">
        <v>126</v>
      </c>
      <c r="D34" s="51" t="s">
        <v>3</v>
      </c>
      <c r="E34" s="52" t="s">
        <v>1</v>
      </c>
      <c r="F34" s="77">
        <v>0.59375</v>
      </c>
      <c r="G34" s="78">
        <v>0.65902777777777777</v>
      </c>
      <c r="H34" s="54" t="s">
        <v>16</v>
      </c>
      <c r="I34" s="55">
        <v>94</v>
      </c>
      <c r="J34" s="56" t="s">
        <v>33</v>
      </c>
      <c r="K34" s="57">
        <v>2</v>
      </c>
      <c r="L34" s="57">
        <v>300</v>
      </c>
      <c r="M34" s="58">
        <f t="shared" si="5"/>
        <v>18016.5</v>
      </c>
      <c r="N34" s="59">
        <v>305</v>
      </c>
      <c r="O34" s="63">
        <f t="shared" si="0"/>
        <v>18316.775000000001</v>
      </c>
      <c r="P34" s="29">
        <f t="shared" si="6"/>
        <v>5495032.5</v>
      </c>
      <c r="Q34" s="29">
        <v>120.11</v>
      </c>
      <c r="R34" s="29">
        <f t="shared" si="7"/>
        <v>36633.550000000003</v>
      </c>
      <c r="S34" s="20">
        <v>38.33</v>
      </c>
    </row>
    <row r="35" spans="1:19" ht="20.100000000000001" customHeight="1" x14ac:dyDescent="0.2">
      <c r="A35" s="38" t="s">
        <v>64</v>
      </c>
      <c r="B35" s="38" t="s">
        <v>65</v>
      </c>
      <c r="C35" s="79">
        <v>128</v>
      </c>
      <c r="D35" s="65" t="s">
        <v>3</v>
      </c>
      <c r="E35" s="80" t="s">
        <v>1</v>
      </c>
      <c r="F35" s="81">
        <v>0.65347222222222223</v>
      </c>
      <c r="G35" s="82">
        <v>0.71180555555555547</v>
      </c>
      <c r="H35" s="54" t="s">
        <v>16</v>
      </c>
      <c r="I35" s="83">
        <v>84</v>
      </c>
      <c r="J35" s="56" t="s">
        <v>58</v>
      </c>
      <c r="K35" s="57">
        <v>2</v>
      </c>
      <c r="L35" s="74">
        <v>250</v>
      </c>
      <c r="M35" s="58">
        <f t="shared" si="5"/>
        <v>15013.75</v>
      </c>
      <c r="N35" s="59">
        <v>305</v>
      </c>
      <c r="O35" s="63">
        <f t="shared" si="0"/>
        <v>18316.775000000001</v>
      </c>
      <c r="P35" s="29">
        <f t="shared" si="6"/>
        <v>4579193.75</v>
      </c>
      <c r="Q35" s="29">
        <v>120.11</v>
      </c>
      <c r="R35" s="29">
        <f t="shared" si="7"/>
        <v>36633.550000000003</v>
      </c>
      <c r="S35" s="20">
        <v>42.9</v>
      </c>
    </row>
    <row r="36" spans="1:19" ht="20.100000000000001" customHeight="1" x14ac:dyDescent="0.2">
      <c r="A36" s="38" t="s">
        <v>64</v>
      </c>
      <c r="B36" s="38" t="s">
        <v>65</v>
      </c>
      <c r="C36" s="79">
        <v>130</v>
      </c>
      <c r="D36" s="65" t="s">
        <v>3</v>
      </c>
      <c r="E36" s="80" t="s">
        <v>1</v>
      </c>
      <c r="F36" s="81">
        <v>0.68055555555555547</v>
      </c>
      <c r="G36" s="82">
        <v>0.74444444444444446</v>
      </c>
      <c r="H36" s="54">
        <v>60.055</v>
      </c>
      <c r="I36" s="83">
        <v>92</v>
      </c>
      <c r="J36" s="56" t="s">
        <v>33</v>
      </c>
      <c r="K36" s="57">
        <v>2</v>
      </c>
      <c r="L36" s="74">
        <v>300</v>
      </c>
      <c r="M36" s="58">
        <f t="shared" si="5"/>
        <v>18016.5</v>
      </c>
      <c r="N36" s="59">
        <v>305</v>
      </c>
      <c r="O36" s="63">
        <f t="shared" si="0"/>
        <v>18316.775000000001</v>
      </c>
      <c r="P36" s="29">
        <f t="shared" si="6"/>
        <v>5495032.5</v>
      </c>
      <c r="Q36" s="29">
        <v>120.11</v>
      </c>
      <c r="R36" s="29">
        <f t="shared" si="7"/>
        <v>36633.550000000003</v>
      </c>
      <c r="S36" s="20">
        <v>39.17</v>
      </c>
    </row>
    <row r="37" spans="1:19" ht="20.100000000000001" customHeight="1" x14ac:dyDescent="0.2">
      <c r="A37" s="38" t="s">
        <v>64</v>
      </c>
      <c r="B37" s="38" t="s">
        <v>65</v>
      </c>
      <c r="C37" s="79">
        <v>132</v>
      </c>
      <c r="D37" s="65" t="s">
        <v>3</v>
      </c>
      <c r="E37" s="80" t="s">
        <v>1</v>
      </c>
      <c r="F37" s="81">
        <v>0.73055555555555562</v>
      </c>
      <c r="G37" s="82">
        <v>0.79236111111111107</v>
      </c>
      <c r="H37" s="54" t="s">
        <v>16</v>
      </c>
      <c r="I37" s="83">
        <v>89</v>
      </c>
      <c r="J37" s="56" t="s">
        <v>33</v>
      </c>
      <c r="K37" s="57">
        <v>2</v>
      </c>
      <c r="L37" s="74">
        <v>300</v>
      </c>
      <c r="M37" s="58">
        <f t="shared" si="5"/>
        <v>18016.5</v>
      </c>
      <c r="N37" s="59">
        <v>305</v>
      </c>
      <c r="O37" s="63">
        <f t="shared" si="0"/>
        <v>18316.775000000001</v>
      </c>
      <c r="P37" s="29">
        <f t="shared" si="6"/>
        <v>5495032.5</v>
      </c>
      <c r="Q37" s="29">
        <v>120.11</v>
      </c>
      <c r="R37" s="29">
        <f t="shared" si="7"/>
        <v>36633.550000000003</v>
      </c>
      <c r="S37" s="20">
        <v>40.49</v>
      </c>
    </row>
    <row r="38" spans="1:19" ht="20.100000000000001" customHeight="1" x14ac:dyDescent="0.2">
      <c r="A38" s="38" t="s">
        <v>64</v>
      </c>
      <c r="B38" s="38" t="s">
        <v>65</v>
      </c>
      <c r="C38" s="79">
        <v>134</v>
      </c>
      <c r="D38" s="65" t="s">
        <v>3</v>
      </c>
      <c r="E38" s="80" t="s">
        <v>1</v>
      </c>
      <c r="F38" s="81">
        <v>0.77847222222222223</v>
      </c>
      <c r="G38" s="82">
        <v>0.84166666666666667</v>
      </c>
      <c r="H38" s="54" t="s">
        <v>16</v>
      </c>
      <c r="I38" s="83">
        <v>91</v>
      </c>
      <c r="J38" s="56" t="s">
        <v>5</v>
      </c>
      <c r="K38" s="57">
        <v>1</v>
      </c>
      <c r="L38" s="74">
        <v>150</v>
      </c>
      <c r="M38" s="58">
        <f t="shared" si="5"/>
        <v>9008.25</v>
      </c>
      <c r="N38" s="57">
        <v>305</v>
      </c>
      <c r="O38" s="63">
        <f t="shared" si="0"/>
        <v>18316.775000000001</v>
      </c>
      <c r="P38" s="29">
        <f t="shared" si="6"/>
        <v>2747516.25</v>
      </c>
      <c r="Q38" s="29">
        <v>60.055</v>
      </c>
      <c r="R38" s="29">
        <f t="shared" si="7"/>
        <v>18316.775000000001</v>
      </c>
      <c r="S38" s="20">
        <v>39.6</v>
      </c>
    </row>
    <row r="39" spans="1:19" ht="20.100000000000001" customHeight="1" x14ac:dyDescent="0.2">
      <c r="A39" s="38" t="s">
        <v>64</v>
      </c>
      <c r="B39" s="38" t="s">
        <v>65</v>
      </c>
      <c r="C39" s="79">
        <v>136</v>
      </c>
      <c r="D39" s="65" t="s">
        <v>3</v>
      </c>
      <c r="E39" s="80" t="s">
        <v>1</v>
      </c>
      <c r="F39" s="81">
        <v>0.8208333333333333</v>
      </c>
      <c r="G39" s="82">
        <v>0.87847222222222221</v>
      </c>
      <c r="H39" s="85" t="s">
        <v>16</v>
      </c>
      <c r="I39" s="83">
        <v>83</v>
      </c>
      <c r="J39" s="86" t="s">
        <v>33</v>
      </c>
      <c r="K39" s="74">
        <v>2</v>
      </c>
      <c r="L39" s="74">
        <v>300</v>
      </c>
      <c r="M39" s="87">
        <f t="shared" si="5"/>
        <v>18016.5</v>
      </c>
      <c r="N39" s="74">
        <v>305</v>
      </c>
      <c r="O39" s="60">
        <f t="shared" si="0"/>
        <v>18316.775000000001</v>
      </c>
      <c r="P39" s="30">
        <f t="shared" si="6"/>
        <v>5495032.5</v>
      </c>
      <c r="Q39" s="30">
        <v>120.11</v>
      </c>
      <c r="R39" s="30">
        <f t="shared" si="7"/>
        <v>36633.550000000003</v>
      </c>
      <c r="S39" s="20">
        <v>43.41</v>
      </c>
    </row>
    <row r="40" spans="1:19" ht="20.100000000000001" customHeight="1" x14ac:dyDescent="0.2">
      <c r="A40" s="38" t="s">
        <v>64</v>
      </c>
      <c r="B40" s="38" t="s">
        <v>65</v>
      </c>
      <c r="C40" s="88">
        <v>138</v>
      </c>
      <c r="D40" s="89" t="s">
        <v>3</v>
      </c>
      <c r="E40" s="90" t="s">
        <v>1</v>
      </c>
      <c r="F40" s="91">
        <v>0.87361111111111101</v>
      </c>
      <c r="G40" s="92">
        <v>0.93333333333333324</v>
      </c>
      <c r="H40" s="93" t="s">
        <v>16</v>
      </c>
      <c r="I40" s="94">
        <v>86</v>
      </c>
      <c r="J40" s="95" t="s">
        <v>5</v>
      </c>
      <c r="K40" s="96">
        <v>1</v>
      </c>
      <c r="L40" s="96">
        <v>150</v>
      </c>
      <c r="M40" s="97">
        <f t="shared" si="5"/>
        <v>9008.25</v>
      </c>
      <c r="N40" s="96">
        <v>305</v>
      </c>
      <c r="O40" s="98">
        <f t="shared" ref="O40:O41" si="8">H40*N40</f>
        <v>18316.775000000001</v>
      </c>
      <c r="P40" s="31">
        <f t="shared" ref="P40:P41" si="9">M40*N40</f>
        <v>2747516.25</v>
      </c>
      <c r="Q40" s="31">
        <v>60.055</v>
      </c>
      <c r="R40" s="31">
        <f t="shared" ref="R40:R41" si="10">Q40*N40</f>
        <v>18316.775000000001</v>
      </c>
      <c r="S40" s="21">
        <v>41.9</v>
      </c>
    </row>
    <row r="41" spans="1:19" ht="20.100000000000001" customHeight="1" x14ac:dyDescent="0.2">
      <c r="A41" s="38" t="s">
        <v>64</v>
      </c>
      <c r="B41" s="38" t="s">
        <v>65</v>
      </c>
      <c r="C41" s="99">
        <v>140</v>
      </c>
      <c r="D41" s="89" t="s">
        <v>3</v>
      </c>
      <c r="E41" s="90" t="s">
        <v>1</v>
      </c>
      <c r="F41" s="100">
        <v>0.90833333333333333</v>
      </c>
      <c r="G41" s="101">
        <v>0.96666666666666667</v>
      </c>
      <c r="H41" s="102">
        <v>60.055</v>
      </c>
      <c r="I41" s="103">
        <v>84</v>
      </c>
      <c r="J41" s="104" t="s">
        <v>58</v>
      </c>
      <c r="K41" s="105">
        <v>2</v>
      </c>
      <c r="L41" s="105">
        <v>250</v>
      </c>
      <c r="M41" s="106">
        <f t="shared" si="5"/>
        <v>15013.75</v>
      </c>
      <c r="N41" s="105">
        <v>305</v>
      </c>
      <c r="O41" s="107">
        <f t="shared" si="8"/>
        <v>18316.775000000001</v>
      </c>
      <c r="P41" s="32">
        <f t="shared" si="9"/>
        <v>4579193.75</v>
      </c>
      <c r="Q41" s="33">
        <v>120.11</v>
      </c>
      <c r="R41" s="32">
        <f t="shared" si="10"/>
        <v>36633.550000000003</v>
      </c>
      <c r="S41" s="23">
        <v>42.9</v>
      </c>
    </row>
    <row r="42" spans="1:19" ht="20.100000000000001" customHeight="1" x14ac:dyDescent="0.2">
      <c r="A42" s="38" t="s">
        <v>64</v>
      </c>
      <c r="B42" s="38" t="s">
        <v>65</v>
      </c>
      <c r="C42" s="108">
        <v>107</v>
      </c>
      <c r="D42" s="109" t="s">
        <v>2</v>
      </c>
      <c r="E42" s="110" t="s">
        <v>3</v>
      </c>
      <c r="F42" s="111">
        <v>0.35138888888888892</v>
      </c>
      <c r="G42" s="112">
        <v>0.35902777777777778</v>
      </c>
      <c r="H42" s="113">
        <v>11.71</v>
      </c>
      <c r="I42" s="114">
        <v>11</v>
      </c>
      <c r="J42" s="115" t="s">
        <v>5</v>
      </c>
      <c r="K42" s="116">
        <v>1</v>
      </c>
      <c r="L42" s="116">
        <v>150</v>
      </c>
      <c r="M42" s="117">
        <f>L42*H42</f>
        <v>1756.5000000000002</v>
      </c>
      <c r="N42" s="116">
        <v>305</v>
      </c>
      <c r="O42" s="118">
        <f t="shared" ref="O42" si="11">H42*N42</f>
        <v>3571.55</v>
      </c>
      <c r="P42" s="34">
        <f t="shared" ref="P42" si="12">M42*N42</f>
        <v>535732.50000000012</v>
      </c>
      <c r="Q42" s="35">
        <f t="shared" ref="Q42" si="13">K42*H42</f>
        <v>11.71</v>
      </c>
      <c r="R42" s="36">
        <f>Q42*N42</f>
        <v>3571.55</v>
      </c>
      <c r="S42" s="17">
        <v>63.87</v>
      </c>
    </row>
    <row r="43" spans="1:19" ht="20.100000000000001" customHeight="1" x14ac:dyDescent="0.2">
      <c r="A43" s="38"/>
      <c r="B43" s="38"/>
      <c r="C43" s="38"/>
      <c r="D43" s="38"/>
      <c r="E43" s="38"/>
      <c r="F43" s="119"/>
      <c r="G43" s="120"/>
      <c r="H43" s="120"/>
      <c r="I43" s="38"/>
      <c r="J43" s="38"/>
      <c r="K43" s="38"/>
      <c r="L43" s="38"/>
      <c r="M43" s="38"/>
      <c r="N43" s="38"/>
      <c r="O43" s="38"/>
    </row>
    <row r="44" spans="1:19" ht="20.100000000000001" customHeight="1" x14ac:dyDescent="0.2"/>
    <row r="45" spans="1:19" ht="20.100000000000001" customHeight="1" x14ac:dyDescent="0.2">
      <c r="F45"/>
      <c r="G45"/>
      <c r="H45"/>
    </row>
    <row r="46" spans="1:19" ht="20.100000000000001" customHeight="1" x14ac:dyDescent="0.2"/>
    <row r="47" spans="1:19" ht="20.100000000000001" customHeight="1" x14ac:dyDescent="0.2"/>
    <row r="48" spans="1:19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</sheetData>
  <phoneticPr fontId="7" type="noConversion"/>
  <pageMargins left="0.98425196850393704" right="0.19685039370078741" top="0.39370078740157483" bottom="0.39370078740157483" header="0.51181102362204722" footer="0.39370078740157483"/>
  <pageSetup paperSize="8" scale="69" orientation="landscape" r:id="rId1"/>
  <headerFooter alignWithMargins="0">
    <oddFooter>&amp;LElaboratore Operatore - Pisculli G.&amp;RFAL - UFF. MV/BA</oddFooter>
  </headerFooter>
  <ignoredErrors>
    <ignoredError sqref="H3:H42" numberStoredAsText="1"/>
    <ignoredError sqref="O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10"/>
  <sheetViews>
    <sheetView showGridLines="0" workbookViewId="0">
      <selection activeCell="G24" sqref="F24:G26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38.25" x14ac:dyDescent="0.2">
      <c r="B1" s="9" t="s">
        <v>7</v>
      </c>
      <c r="C1" s="9"/>
      <c r="D1" s="13"/>
      <c r="E1" s="13"/>
      <c r="F1" s="13"/>
    </row>
    <row r="2" spans="2:6" x14ac:dyDescent="0.2">
      <c r="B2" s="9" t="s">
        <v>8</v>
      </c>
      <c r="C2" s="9"/>
      <c r="D2" s="13"/>
      <c r="E2" s="13"/>
      <c r="F2" s="13"/>
    </row>
    <row r="3" spans="2:6" x14ac:dyDescent="0.2">
      <c r="B3" s="10"/>
      <c r="C3" s="10"/>
      <c r="D3" s="14"/>
      <c r="E3" s="14"/>
      <c r="F3" s="14"/>
    </row>
    <row r="4" spans="2:6" ht="51" x14ac:dyDescent="0.2">
      <c r="B4" s="10" t="s">
        <v>9</v>
      </c>
      <c r="C4" s="10"/>
      <c r="D4" s="14"/>
      <c r="E4" s="14"/>
      <c r="F4" s="14"/>
    </row>
    <row r="5" spans="2:6" x14ac:dyDescent="0.2">
      <c r="B5" s="10"/>
      <c r="C5" s="10"/>
      <c r="D5" s="14"/>
      <c r="E5" s="14"/>
      <c r="F5" s="14"/>
    </row>
    <row r="6" spans="2:6" ht="25.5" x14ac:dyDescent="0.2">
      <c r="B6" s="9" t="s">
        <v>10</v>
      </c>
      <c r="C6" s="9"/>
      <c r="D6" s="13"/>
      <c r="E6" s="13" t="s">
        <v>11</v>
      </c>
      <c r="F6" s="13" t="s">
        <v>12</v>
      </c>
    </row>
    <row r="7" spans="2:6" ht="13.5" thickBot="1" x14ac:dyDescent="0.25">
      <c r="B7" s="10"/>
      <c r="C7" s="10"/>
      <c r="D7" s="14"/>
      <c r="E7" s="14"/>
      <c r="F7" s="14"/>
    </row>
    <row r="8" spans="2:6" ht="39" thickBot="1" x14ac:dyDescent="0.25">
      <c r="B8" s="11" t="s">
        <v>13</v>
      </c>
      <c r="C8" s="12"/>
      <c r="D8" s="15"/>
      <c r="E8" s="15">
        <v>14</v>
      </c>
      <c r="F8" s="16" t="s">
        <v>14</v>
      </c>
    </row>
    <row r="9" spans="2:6" x14ac:dyDescent="0.2">
      <c r="B9" s="10"/>
      <c r="C9" s="10"/>
      <c r="D9" s="14"/>
      <c r="E9" s="14"/>
      <c r="F9" s="14"/>
    </row>
    <row r="10" spans="2:6" x14ac:dyDescent="0.2">
      <c r="B10" s="10"/>
      <c r="C10" s="10"/>
      <c r="D10" s="14"/>
      <c r="E10" s="14"/>
      <c r="F1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FAL Treni 2021</vt:lpstr>
      <vt:lpstr>Rapporto compatibilità</vt:lpstr>
    </vt:vector>
  </TitlesOfParts>
  <Company>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E. Carnimeo</cp:lastModifiedBy>
  <cp:lastPrinted>2021-05-04T11:20:01Z</cp:lastPrinted>
  <dcterms:created xsi:type="dcterms:W3CDTF">2007-05-21T18:40:17Z</dcterms:created>
  <dcterms:modified xsi:type="dcterms:W3CDTF">2022-01-26T12:33:41Z</dcterms:modified>
</cp:coreProperties>
</file>