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VISUM CON VINCE\005_OPEN DATA\Per OpenData\"/>
    </mc:Choice>
  </mc:AlternateContent>
  <xr:revisionPtr revIDLastSave="0" documentId="13_ncr:1_{03CA6389-5409-4AD5-9FD4-859A8DA6ABDC}" xr6:coauthVersionLast="36" xr6:coauthVersionMax="36" xr10:uidLastSave="{00000000-0000-0000-0000-000000000000}"/>
  <bookViews>
    <workbookView xWindow="0" yWindow="0" windowWidth="28800" windowHeight="11925" xr2:uid="{6D98FEEF-025D-4809-AD6B-12EAC8226795}"/>
  </bookViews>
  <sheets>
    <sheet name="FDG ferrovia SS-PE 2021" sheetId="1" r:id="rId1"/>
  </sheets>
  <definedNames>
    <definedName name="_xlnm.Print_Area" localSheetId="0">'FDG ferrovia SS-PE 2021'!#REF!</definedName>
    <definedName name="_xlnm.Print_Titles" localSheetId="0">'FDG ferrovia SS-PE 2021'!$1:$1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</calcChain>
</file>

<file path=xl/sharedStrings.xml><?xml version="1.0" encoding="utf-8"?>
<sst xmlns="http://schemas.openxmlformats.org/spreadsheetml/2006/main" count="515" uniqueCount="119">
  <si>
    <t>km 5 x gg 43</t>
  </si>
  <si>
    <t>circola dal 18/7 al 29/8/2021</t>
  </si>
  <si>
    <t>(22)-ETR 330-VS 160 C P 145</t>
  </si>
  <si>
    <t>ISCHITELLA</t>
  </si>
  <si>
    <t>RODI GARGANICO</t>
  </si>
  <si>
    <t>Foggia - S. Severo - Peschici Calenella</t>
  </si>
  <si>
    <t>ESTATE</t>
  </si>
  <si>
    <t>km 102,5 x gg 65</t>
  </si>
  <si>
    <t>circola il 20giu, il 27giu, dall'1/7 al 31/08 e il 5set.</t>
  </si>
  <si>
    <t>Vico S.Menaio 19:42/43 - Rodi Garganico 19:58/59 - Ischitella 20:14/19 - Carpino 20:31/32 - Cagnano Varano 20:43/50 - S.Nicandro Garg. 21:07/12 - APRICENA CITTA` 21:26/27 - SAN SEVERO 21:37/39</t>
  </si>
  <si>
    <t>FOGGIA</t>
  </si>
  <si>
    <t>PESCHICI CALENELLA</t>
  </si>
  <si>
    <t>Vico S.Menaio 17:16/17 - Rodi Garganico 17:32/33 - Ischitella 17:48/50 - Carpino 18:02/03 - Cagnano Varano 18:14/15 - S.Nicandro Garg. 18:32/33 - APRICENA CITTA` 18:47/48 - SAN SEVERO 18:56/18:58</t>
  </si>
  <si>
    <t>km 94 x gg 65</t>
  </si>
  <si>
    <t>Ischitella 16:37/39 - Carpino 16:51/52 - Cagnano Varano 17:03/04 - S.Nicandro Garg. 17:22/23 - APRICENA CITTA` 17:37/38 - SAN SEVERO 17:46/48</t>
  </si>
  <si>
    <t>km 54 x gg 53</t>
  </si>
  <si>
    <t>circola dall'1/7 al 31/8/2021; soppresso FES</t>
  </si>
  <si>
    <t>APRICENA CITTA` 16:26/27 - SAN SEVERO 16:35/36</t>
  </si>
  <si>
    <t>S.NICANDRO GARGANICO</t>
  </si>
  <si>
    <t>Vico S.Menaio 13:13/14 - Rodi Garganico 13:29/30 - Ischitella 13:45/47 - Carpino 13:59/14:00 - Cagnano Varano 14:10/11 - S.Nicandro Garg. 14:29/30 - APRICENA CITTA` 14:46/47 - SAN SEVERO 14:55/57</t>
  </si>
  <si>
    <t>Vico S.Menaio 11:54/11:55 - Rodi Garganico 12:10/11 - Ischitella 12:26/28 - Carpino 12:39/40 - Cagnano Varano 12:51/52 - S.Nicandro Garg. 13:10/11 - APRICENA CITTA` 13:25/31 - SAN SEVERO 13:39/40</t>
  </si>
  <si>
    <t>Ischitella 9:30/38 - Carpino 09:53/54 - Cagnano Varano 10:04/12 - S.Nicandro Garg. 10:31/32 - APRICENA CITTA` 10:46/47 - SAN SEVERO 10:57/59</t>
  </si>
  <si>
    <t>km 54 x gg 65</t>
  </si>
  <si>
    <t>APRICENA CITTA` 8:12/13 - SAN SEVERO 8:21/23</t>
  </si>
  <si>
    <t>km 8,5 x gg 43</t>
  </si>
  <si>
    <t>circola dal 19/7 al 30/8/2021</t>
  </si>
  <si>
    <t xml:space="preserve">Vico S.Menaio 5:44/45 </t>
  </si>
  <si>
    <t>Ischitella 6:17/19 - Carpino 6:30/31 - Cagnano Varano 6:41/42 - S.Nicandro Garg. 6:59/7:00 - APRICENA CITTA` 7:13/14 - SAN SEVERO 7:22/23</t>
  </si>
  <si>
    <t>APRICENA CITTA` 6:08/09 - SAN SEVERO 6:17/19</t>
  </si>
  <si>
    <t>km 74 x gg 43</t>
  </si>
  <si>
    <t>Vico S.Menaio 0:54/55 - Rodi Garganico 1:10/11 - Ischitella 1:26/28 - Carpino 1:39/40 - Cagnano Varano 1:50/51 - S.Nicandro Garg. 2:09/10 - APRICENA CITTA` 2:24/25</t>
  </si>
  <si>
    <t>S.SEVERO</t>
  </si>
  <si>
    <t>km 102,5 x gg 43</t>
  </si>
  <si>
    <t>Vico S.Menaio 0:04/05 - Rodi Garganico 0:20/21 - Ischitella 0:36/38 - Carpino 0:49/50 - Cagnano Varano 1:00/01 - S.Nicandro Garg. 1:19/20 - APRICENA CITTA` 1:34/35 - SAN SEVERO 1:44/46</t>
  </si>
  <si>
    <t>km 13 x gg 43</t>
  </si>
  <si>
    <t xml:space="preserve"> Rodi 23:14/15 - Vico S. Menaio 23:30/31</t>
  </si>
  <si>
    <t>km 28,5 x gg 65</t>
  </si>
  <si>
    <t>km 94 x gg 43</t>
  </si>
  <si>
    <t>SAN SEVERO 20:45/20:46 - APRICENA CITTA` 20:55/56 - S.Nicandro Garg. 21:10/11 - Cagnano Varano 21:29/30 - Carpino 21:40/41 - Ischitella 21:53/55</t>
  </si>
  <si>
    <t>km 8,500 x gg 43</t>
  </si>
  <si>
    <t>Vico S.Menaio 21:42/43</t>
  </si>
  <si>
    <t>SAN SEVERO 19:59/20:03 - APRICENA CITTA` 20:12/13 - S.Nicandro Garg. 20:27/28 - Cagnano Varano 20:46/47 - Carpino 20:56/57 - Ischitella 21:08/10</t>
  </si>
  <si>
    <t>km 48,500 x gg 43</t>
  </si>
  <si>
    <t>Cagnano Varano 19:44/45 - Carpino 19:54/55 - Ischitella 20:07/17 - Rodi Garganico 20:32/33 - Vico S.Menaio 20:48/49</t>
  </si>
  <si>
    <t>SAN SEVERO 18:51/19:00 - APRICENA CITTA` 19:08/09</t>
  </si>
  <si>
    <t>SAN SEVERO 17:18/24 - APRICENA CITTA` 17:34/39 - S.Nicandro Garg. 17:53/54 - Cagnano Varano 18:11/16 - Carpino 18:25/26 - Ischitella 18:37/39 - Rodi Garganico 18:54/55 - Vico S.Menaio 19:10/11</t>
  </si>
  <si>
    <t>SAN SEVERO 15:40/41 - APRICENA CITTA` 15:49/50</t>
  </si>
  <si>
    <t>SAN SEVERO 14:33/35 - APRICENA CITTA` 14:43/48 - S.Nicandro Garg. 15:01/02 - Cagnano Varano 15:18/19 - Carpino 15:28/29 - Ischitella 15:40/42</t>
  </si>
  <si>
    <t>SAN SEVERO 13:18/20 - APRICENA CITTA` 13:29/30 - S.Nicandro Garg. 13:46/47 - Cagnano Varano 14:07/12 - Carpino 14:21/22 - Ischitella 14:33/35 - Rodi Garganico 14:50/51 - Vico S.Menaio 15:06/07</t>
  </si>
  <si>
    <t>SAN SEVERO 9:25/27 - APRICENA CITTA` 9:35/36 - S.Nicandro Garg. 9:50/51 - Cagnano Varano 10:08/09 - Carpino 10:18/19 - Ischitella 10:30/32 - Rodi Garganico 10:47/48 - Vico S.Menaio 11:03/04</t>
  </si>
  <si>
    <t>SAN SEVERO 8:32/34 - APRICENA CITTA` 8:42/43 - S.Nicandro Garg. 8:56/57 - Cagnano Varano 9:13/13,30 - Carpino 9:22/23 - Ischitella 9:34/36 - Rodi Garganico 09:51/52 - Vico S.Menaio 10:07/08</t>
  </si>
  <si>
    <t xml:space="preserve">SAN SEVERO 7:17/24 - APRICENA CITTA` 7:32/33 - S.Nicandro Garg. 7:46/47 - Cagnano Varano 8:05/06 - Carpino 8:15/16 - Ischitella 8:27/29 </t>
  </si>
  <si>
    <t>km 25,500 x gg 65</t>
  </si>
  <si>
    <t>APRICENA CITTA` 6:33/34</t>
  </si>
  <si>
    <t>km 102,5 x gg 250</t>
  </si>
  <si>
    <t>circola dal 13/12/2020 al 30/6/2021 e dall'1/9 all'11/12/2021; soppresso FES</t>
  </si>
  <si>
    <t>VICO S. MENAIO 18:39/40 - RODI G.CO 18:55/56 - ISCHITELLA 19:11/13 - CARPINO 19:24/25 - CAGNANO VARANO 19:35/36 - S.NICANDRO GARGANICO 19:54/59 - APRICENA CITTA` 20:13/18 - SAN SEVERO 20:26/27</t>
  </si>
  <si>
    <t xml:space="preserve">PESCHICI CALENELLA </t>
  </si>
  <si>
    <t>INVERNO</t>
  </si>
  <si>
    <t>km 74 x gg 250</t>
  </si>
  <si>
    <t>S.NICANDRO 18:50/51 - APRICENA CITTA` 19:05/06 - SAN SEVERO 19:15/17</t>
  </si>
  <si>
    <t>CAGNANO VARANO</t>
  </si>
  <si>
    <t>km 54 x gg 209</t>
  </si>
  <si>
    <t>circola dal 13/12/2020 al 30/6/2021 e dall'1/9 all'11/12/2021; soppresso SA e FES</t>
  </si>
  <si>
    <t>APRICENA CITTA` 17:42/47 - SAN SEVERO 17:56/57</t>
  </si>
  <si>
    <t>km 81 x gg 250</t>
  </si>
  <si>
    <t>CAGNANO V.NO 15:47/48 - S.NICANDRO 16:06/07 - APRICENA CITTA` 16:21/22 - SAN SEVERO 16:31/33</t>
  </si>
  <si>
    <t xml:space="preserve">CARPINO </t>
  </si>
  <si>
    <t>km 54 x gg 250</t>
  </si>
  <si>
    <t>APRICENA CITTA` 15:15/16 - SAN SEVERO 15:24/25</t>
  </si>
  <si>
    <t>VICO S. MENAIO 13:08/09 - RODI G.CO 13:24/25 - Ischitella 13:40/42 - Carpino 13:53/54 - Cagnano Varano 14:04/05 - S.Nicandro Garg. 14:22/27 - APRICENA CITTA` 14:41/47 - SAN SEVERO 14:55/57</t>
  </si>
  <si>
    <t>km 40,5 x gg 209</t>
  </si>
  <si>
    <t>(152)-ALe 80 (1M)-VS 110 B P  70</t>
  </si>
  <si>
    <t>SAN SEVERO 14:10/12</t>
  </si>
  <si>
    <t>APRICENA CITTA'</t>
  </si>
  <si>
    <t>APRICENA CITTA` 13:02/03 - SAN SEVERO 13:12/13</t>
  </si>
  <si>
    <t>km 94 x gg 250</t>
  </si>
  <si>
    <t>ISCHITELLA 10:57/59 - CARPINO 11:10/11 - CAGNANO V.NO 11:22/23 - S. NICANDRO G.CO 11:40/41 - APRICENA CITTA' 11:55/56 - SAN SEVERO 12:04/12:06</t>
  </si>
  <si>
    <t>SAN SEVERO 11:19/11:21</t>
  </si>
  <si>
    <t>SAN SEVERO 9:02/04</t>
  </si>
  <si>
    <t>APRICENA CITTA` 8:22/23 - SAN SEVERO 8:31/32</t>
  </si>
  <si>
    <t xml:space="preserve"> SAN SEVERO 07:59/08:01</t>
  </si>
  <si>
    <t xml:space="preserve"> Ischitella 6:18/20 - Carpino 6:31/32 - Cagnano Varano 6:43/44 - S.Nicandro Garg. 7:01/08 - APRICENA CITTA` 7:21/22 - SAN SEVERO 7:30/31</t>
  </si>
  <si>
    <t>APRICENA CITTA` 6:48/49 - SAN SEVERO 7:01/02</t>
  </si>
  <si>
    <t xml:space="preserve"> APRICENA CITTA` 6:20/21 - SAN SEVERO 6:30/38</t>
  </si>
  <si>
    <t>APRICENA CITTA` 5:28/29 - SAN SEVERO 5:37/39</t>
  </si>
  <si>
    <t>SAN SEVERO 21:10/12 - APRICENA CITTA` 21:20/21</t>
  </si>
  <si>
    <t xml:space="preserve">SAN SEVERO 20:06/08 - APRICENA CITTA` 20:16/17 - S.Nicandro Garg. 20:31/32 - Cagnano Varano 20:49/50 - Carpino 21:00/01 - Ischitella 21:11/13 </t>
  </si>
  <si>
    <t xml:space="preserve">RODI G.CO </t>
  </si>
  <si>
    <t>SAN SEVERO 18:51/53 - APRICENA CITTA` 19:02/07</t>
  </si>
  <si>
    <t>SAN SEVERO 17:36/37 - APRICENA CITTA` 17:45/46 - SANNICANDRO 17:59/18:00</t>
  </si>
  <si>
    <t>SAN SEVERO 16:48/50 - APRICENA CITTA` 16:58/59</t>
  </si>
  <si>
    <t>SAN SEVERO 15:40/41 - APRICENA CITTA` 15:49/50 -S.NICANDRO GARGANICO 16:03/08 - CAGNANO VARANO 16:25/26 - CARPINO 16:36/37 - ISCHITELLA 16:47/49 - RODI G.CO 17:04/05 - VICO S. MENAIO 17:20/21</t>
  </si>
  <si>
    <t>SAN SEVERO 14:31/33 - APRICENA CITTA` 14:44/45 - SANNICANDRO 14:58/59 - CAGNANO V.NO 15:16/17</t>
  </si>
  <si>
    <t>CARPINO</t>
  </si>
  <si>
    <t>SAN SEVERO 13:38/39 - APRICENA CITTA` 13:47/48</t>
  </si>
  <si>
    <t>SAN SEVERO 12:42/12:43</t>
  </si>
  <si>
    <t>SAN SEVERO 12:17/12:18</t>
  </si>
  <si>
    <t>SAN SEVERO 11:42/11:44 - APRICENA CITTA` 11:52/57</t>
  </si>
  <si>
    <t>SAN SEVERO 09:12/09:13</t>
  </si>
  <si>
    <t>km 94x gg 250</t>
  </si>
  <si>
    <t xml:space="preserve">SAN SEVERO 08:37/40 - APRICENA CITTA` 08:48/49 - S. NICANDRO G.CO 09:02/03 - CAGNANO V.NO 09:21/22 - CARPINO 09:32/33 - ISCHITELLA 09:43/45 </t>
  </si>
  <si>
    <t>SAN SEVERO 8:07/08</t>
  </si>
  <si>
    <t>SAN SEVERO 7:36/7:38 - APRICENA CITTA` 7:46/47</t>
  </si>
  <si>
    <t>SAN SEVERO 07:06/07:07</t>
  </si>
  <si>
    <t xml:space="preserve">SAN SEVERO 6:36/6:37 - APRICENA CITTA` 6:45/50 - S.Nicandro Garg. 7:05/07 - Cagnano Varano 7:27/29 - Carpino 7:39/40 - Ischitella 7:50/52 - Rodi G.co 8:07/08 - Vico S. Menaio 8:23/24 </t>
  </si>
  <si>
    <t>POSTI_SEDUTI</t>
  </si>
  <si>
    <t>Tracce orarie</t>
  </si>
  <si>
    <t>Periodicità</t>
  </si>
  <si>
    <t>Impostazione</t>
  </si>
  <si>
    <t>Fermate intermedie</t>
  </si>
  <si>
    <t>Arr</t>
  </si>
  <si>
    <t>Destinazione</t>
  </si>
  <si>
    <t>Par</t>
  </si>
  <si>
    <t>Origine</t>
  </si>
  <si>
    <t>Treno</t>
  </si>
  <si>
    <t>LINEA</t>
  </si>
  <si>
    <t>STAGIONE</t>
  </si>
  <si>
    <t>km_annui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</si>
</sst>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0" fontId="2" fillId="0" borderId="0" xfId="0" applyFont="1"/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2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2" borderId="0" xfId="0" applyFont="1" applyFill="1"/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2" fillId="2" borderId="0" xfId="0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8E61-0919-468B-93CF-0987E0C45A57}">
  <sheetPr>
    <pageSetUpPr fitToPage="1"/>
  </sheetPr>
  <dimension ref="A1:AI64"/>
  <sheetViews>
    <sheetView tabSelected="1" zoomScale="60" zoomScaleNormal="60" workbookViewId="0">
      <pane ySplit="1" topLeftCell="A2" activePane="bottomLeft" state="frozen"/>
      <selection pane="bottomLeft" activeCell="L2" sqref="L2"/>
    </sheetView>
  </sheetViews>
  <sheetFormatPr defaultColWidth="14.140625" defaultRowHeight="15.75" x14ac:dyDescent="0.25"/>
  <cols>
    <col min="1" max="1" width="14.140625" style="1"/>
    <col min="2" max="2" width="26.7109375" style="1" customWidth="1"/>
    <col min="3" max="3" width="14.140625" style="4"/>
    <col min="4" max="7" width="14.140625" style="1"/>
    <col min="8" max="8" width="32.7109375" style="1" customWidth="1"/>
    <col min="9" max="9" width="27.42578125" style="1" customWidth="1"/>
    <col min="10" max="10" width="25.28515625" style="1" customWidth="1"/>
    <col min="11" max="13" width="14.140625" style="1"/>
    <col min="14" max="14" width="14.140625" style="3"/>
    <col min="15" max="15" width="20.5703125" style="3" customWidth="1"/>
    <col min="16" max="35" width="14.140625" style="2"/>
    <col min="36" max="16384" width="14.140625" style="1"/>
  </cols>
  <sheetData>
    <row r="1" spans="1:13" s="17" customFormat="1" ht="60" customHeight="1" x14ac:dyDescent="0.2">
      <c r="A1" s="19" t="s">
        <v>117</v>
      </c>
      <c r="B1" s="19" t="s">
        <v>116</v>
      </c>
      <c r="C1" s="19" t="s">
        <v>115</v>
      </c>
      <c r="D1" s="19" t="s">
        <v>114</v>
      </c>
      <c r="E1" s="19" t="s">
        <v>113</v>
      </c>
      <c r="F1" s="19" t="s">
        <v>112</v>
      </c>
      <c r="G1" s="19" t="s">
        <v>111</v>
      </c>
      <c r="H1" s="19" t="s">
        <v>110</v>
      </c>
      <c r="I1" s="19" t="s">
        <v>109</v>
      </c>
      <c r="J1" s="19" t="s">
        <v>108</v>
      </c>
      <c r="K1" s="19" t="s">
        <v>107</v>
      </c>
      <c r="L1" s="18" t="s">
        <v>118</v>
      </c>
      <c r="M1" s="18" t="s">
        <v>106</v>
      </c>
    </row>
    <row r="2" spans="1:13" s="11" customFormat="1" ht="60" customHeight="1" x14ac:dyDescent="0.25">
      <c r="A2" s="16" t="s">
        <v>58</v>
      </c>
      <c r="B2" s="15" t="s">
        <v>5</v>
      </c>
      <c r="C2" s="8">
        <v>23600</v>
      </c>
      <c r="D2" s="13" t="s">
        <v>10</v>
      </c>
      <c r="E2" s="14">
        <v>0.26250000000000001</v>
      </c>
      <c r="F2" s="13" t="s">
        <v>57</v>
      </c>
      <c r="G2" s="14">
        <v>0.35694444444444445</v>
      </c>
      <c r="H2" s="13" t="s">
        <v>105</v>
      </c>
      <c r="I2" s="13" t="s">
        <v>2</v>
      </c>
      <c r="J2" s="13" t="s">
        <v>55</v>
      </c>
      <c r="K2" s="13" t="s">
        <v>54</v>
      </c>
      <c r="L2" s="12">
        <f>102.5*250</f>
        <v>25625</v>
      </c>
      <c r="M2" s="12">
        <v>160</v>
      </c>
    </row>
    <row r="3" spans="1:13" s="2" customFormat="1" ht="60" customHeight="1" x14ac:dyDescent="0.25">
      <c r="A3" s="16" t="s">
        <v>58</v>
      </c>
      <c r="B3" s="9" t="s">
        <v>5</v>
      </c>
      <c r="C3" s="8">
        <v>23602</v>
      </c>
      <c r="D3" s="6" t="s">
        <v>10</v>
      </c>
      <c r="E3" s="7">
        <v>0.27916666666666667</v>
      </c>
      <c r="F3" s="6" t="s">
        <v>74</v>
      </c>
      <c r="G3" s="7">
        <v>0.30416666666666664</v>
      </c>
      <c r="H3" s="6" t="s">
        <v>104</v>
      </c>
      <c r="I3" s="6" t="s">
        <v>72</v>
      </c>
      <c r="J3" s="6" t="s">
        <v>63</v>
      </c>
      <c r="K3" s="6" t="s">
        <v>71</v>
      </c>
      <c r="L3" s="5">
        <f>40.5*209</f>
        <v>8464.5</v>
      </c>
      <c r="M3" s="5">
        <v>70</v>
      </c>
    </row>
    <row r="4" spans="1:13" s="2" customFormat="1" ht="60" customHeight="1" x14ac:dyDescent="0.25">
      <c r="A4" s="16" t="s">
        <v>58</v>
      </c>
      <c r="B4" s="9" t="s">
        <v>5</v>
      </c>
      <c r="C4" s="8">
        <v>23604</v>
      </c>
      <c r="D4" s="6" t="s">
        <v>10</v>
      </c>
      <c r="E4" s="7">
        <v>0.30486111111111108</v>
      </c>
      <c r="F4" s="6" t="s">
        <v>18</v>
      </c>
      <c r="G4" s="7">
        <v>0.33333333333333331</v>
      </c>
      <c r="H4" s="6" t="s">
        <v>103</v>
      </c>
      <c r="I4" s="6" t="s">
        <v>2</v>
      </c>
      <c r="J4" s="6" t="s">
        <v>55</v>
      </c>
      <c r="K4" s="6" t="s">
        <v>68</v>
      </c>
      <c r="L4" s="5">
        <f>54*250</f>
        <v>13500</v>
      </c>
      <c r="M4" s="5">
        <v>160</v>
      </c>
    </row>
    <row r="5" spans="1:13" s="2" customFormat="1" ht="60" customHeight="1" x14ac:dyDescent="0.25">
      <c r="A5" s="16" t="s">
        <v>58</v>
      </c>
      <c r="B5" s="9" t="s">
        <v>5</v>
      </c>
      <c r="C5" s="8">
        <v>23606</v>
      </c>
      <c r="D5" s="6" t="s">
        <v>10</v>
      </c>
      <c r="E5" s="7">
        <v>0.32361111111111113</v>
      </c>
      <c r="F5" s="6" t="s">
        <v>74</v>
      </c>
      <c r="G5" s="7">
        <v>0.34652777777777777</v>
      </c>
      <c r="H5" s="6" t="s">
        <v>102</v>
      </c>
      <c r="I5" s="6" t="s">
        <v>72</v>
      </c>
      <c r="J5" s="6" t="s">
        <v>63</v>
      </c>
      <c r="K5" s="6" t="s">
        <v>71</v>
      </c>
      <c r="L5" s="5">
        <f>40.5*209</f>
        <v>8464.5</v>
      </c>
      <c r="M5" s="5">
        <v>70</v>
      </c>
    </row>
    <row r="6" spans="1:13" s="11" customFormat="1" ht="60" customHeight="1" x14ac:dyDescent="0.25">
      <c r="A6" s="16" t="s">
        <v>58</v>
      </c>
      <c r="B6" s="15" t="s">
        <v>5</v>
      </c>
      <c r="C6" s="8">
        <v>23608</v>
      </c>
      <c r="D6" s="13" t="s">
        <v>10</v>
      </c>
      <c r="E6" s="14">
        <v>0.34722222222222227</v>
      </c>
      <c r="F6" s="13" t="s">
        <v>88</v>
      </c>
      <c r="G6" s="14">
        <v>0.41666666666666669</v>
      </c>
      <c r="H6" s="13" t="s">
        <v>101</v>
      </c>
      <c r="I6" s="13" t="s">
        <v>2</v>
      </c>
      <c r="J6" s="13" t="s">
        <v>55</v>
      </c>
      <c r="K6" s="13" t="s">
        <v>100</v>
      </c>
      <c r="L6" s="12">
        <f>94*250</f>
        <v>23500</v>
      </c>
      <c r="M6" s="12">
        <v>160</v>
      </c>
    </row>
    <row r="7" spans="1:13" s="2" customFormat="1" ht="60" customHeight="1" x14ac:dyDescent="0.25">
      <c r="A7" s="16" t="s">
        <v>58</v>
      </c>
      <c r="B7" s="9" t="s">
        <v>5</v>
      </c>
      <c r="C7" s="8">
        <v>23610</v>
      </c>
      <c r="D7" s="6" t="s">
        <v>10</v>
      </c>
      <c r="E7" s="7">
        <v>0.36527777777777781</v>
      </c>
      <c r="F7" s="6" t="s">
        <v>74</v>
      </c>
      <c r="G7" s="7">
        <v>0.39166666666666666</v>
      </c>
      <c r="H7" s="6" t="s">
        <v>99</v>
      </c>
      <c r="I7" s="6" t="s">
        <v>72</v>
      </c>
      <c r="J7" s="6" t="s">
        <v>63</v>
      </c>
      <c r="K7" s="6" t="s">
        <v>71</v>
      </c>
      <c r="L7" s="5">
        <f>40.5*209</f>
        <v>8464.5</v>
      </c>
      <c r="M7" s="5">
        <v>70</v>
      </c>
    </row>
    <row r="8" spans="1:13" s="2" customFormat="1" ht="60" customHeight="1" x14ac:dyDescent="0.25">
      <c r="A8" s="16" t="s">
        <v>58</v>
      </c>
      <c r="B8" s="9" t="s">
        <v>5</v>
      </c>
      <c r="C8" s="8">
        <v>23612</v>
      </c>
      <c r="D8" s="6" t="s">
        <v>10</v>
      </c>
      <c r="E8" s="7">
        <v>0.47569444444444442</v>
      </c>
      <c r="F8" s="6" t="s">
        <v>18</v>
      </c>
      <c r="G8" s="7">
        <v>0.50763888888888886</v>
      </c>
      <c r="H8" s="6" t="s">
        <v>98</v>
      </c>
      <c r="I8" s="6" t="s">
        <v>2</v>
      </c>
      <c r="J8" s="6" t="s">
        <v>55</v>
      </c>
      <c r="K8" s="6" t="s">
        <v>68</v>
      </c>
      <c r="L8" s="5">
        <f>54*250</f>
        <v>13500</v>
      </c>
      <c r="M8" s="5">
        <v>160</v>
      </c>
    </row>
    <row r="9" spans="1:13" s="2" customFormat="1" ht="60" customHeight="1" x14ac:dyDescent="0.25">
      <c r="A9" s="16" t="s">
        <v>58</v>
      </c>
      <c r="B9" s="9" t="s">
        <v>5</v>
      </c>
      <c r="C9" s="8">
        <v>23614</v>
      </c>
      <c r="D9" s="6" t="s">
        <v>10</v>
      </c>
      <c r="E9" s="7">
        <v>0.49652777777777773</v>
      </c>
      <c r="F9" s="6" t="s">
        <v>74</v>
      </c>
      <c r="G9" s="7">
        <v>0.52013888888888882</v>
      </c>
      <c r="H9" s="6" t="s">
        <v>97</v>
      </c>
      <c r="I9" s="6" t="s">
        <v>72</v>
      </c>
      <c r="J9" s="6" t="s">
        <v>63</v>
      </c>
      <c r="K9" s="6" t="s">
        <v>71</v>
      </c>
      <c r="L9" s="5">
        <f>40.5*209</f>
        <v>8464.5</v>
      </c>
      <c r="M9" s="5">
        <v>70</v>
      </c>
    </row>
    <row r="10" spans="1:13" s="2" customFormat="1" ht="60" customHeight="1" x14ac:dyDescent="0.25">
      <c r="A10" s="16" t="s">
        <v>58</v>
      </c>
      <c r="B10" s="9" t="s">
        <v>5</v>
      </c>
      <c r="C10" s="8">
        <v>23616</v>
      </c>
      <c r="D10" s="6" t="s">
        <v>10</v>
      </c>
      <c r="E10" s="7">
        <v>0.51388888888888895</v>
      </c>
      <c r="F10" s="6" t="s">
        <v>74</v>
      </c>
      <c r="G10" s="7">
        <v>0.53749999999999998</v>
      </c>
      <c r="H10" s="6" t="s">
        <v>96</v>
      </c>
      <c r="I10" s="6" t="s">
        <v>72</v>
      </c>
      <c r="J10" s="6" t="s">
        <v>63</v>
      </c>
      <c r="K10" s="6" t="s">
        <v>71</v>
      </c>
      <c r="L10" s="5">
        <f>40.5*209</f>
        <v>8464.5</v>
      </c>
      <c r="M10" s="5">
        <v>70</v>
      </c>
    </row>
    <row r="11" spans="1:13" s="2" customFormat="1" ht="60" customHeight="1" x14ac:dyDescent="0.25">
      <c r="A11" s="16" t="s">
        <v>58</v>
      </c>
      <c r="B11" s="9" t="s">
        <v>5</v>
      </c>
      <c r="C11" s="8">
        <v>23618</v>
      </c>
      <c r="D11" s="6" t="s">
        <v>10</v>
      </c>
      <c r="E11" s="7">
        <v>0.55555555555555558</v>
      </c>
      <c r="F11" s="6" t="s">
        <v>18</v>
      </c>
      <c r="G11" s="7">
        <v>0.58472222222222225</v>
      </c>
      <c r="H11" s="6" t="s">
        <v>95</v>
      </c>
      <c r="I11" s="6" t="s">
        <v>2</v>
      </c>
      <c r="J11" s="6" t="s">
        <v>55</v>
      </c>
      <c r="K11" s="6" t="s">
        <v>68</v>
      </c>
      <c r="L11" s="5">
        <f>54*250</f>
        <v>13500</v>
      </c>
      <c r="M11" s="5">
        <v>160</v>
      </c>
    </row>
    <row r="12" spans="1:13" s="2" customFormat="1" ht="60" customHeight="1" x14ac:dyDescent="0.25">
      <c r="A12" s="16" t="s">
        <v>58</v>
      </c>
      <c r="B12" s="9" t="s">
        <v>5</v>
      </c>
      <c r="C12" s="8">
        <v>23620</v>
      </c>
      <c r="D12" s="6" t="s">
        <v>10</v>
      </c>
      <c r="E12" s="7">
        <v>0.59305555555555556</v>
      </c>
      <c r="F12" s="6" t="s">
        <v>94</v>
      </c>
      <c r="G12" s="7">
        <v>0.64374999999999993</v>
      </c>
      <c r="H12" s="6" t="s">
        <v>93</v>
      </c>
      <c r="I12" s="6" t="s">
        <v>2</v>
      </c>
      <c r="J12" s="6" t="s">
        <v>55</v>
      </c>
      <c r="K12" s="6" t="s">
        <v>65</v>
      </c>
      <c r="L12" s="5">
        <f>81*250</f>
        <v>20250</v>
      </c>
      <c r="M12" s="5">
        <v>160</v>
      </c>
    </row>
    <row r="13" spans="1:13" s="11" customFormat="1" ht="60" customHeight="1" x14ac:dyDescent="0.25">
      <c r="A13" s="16" t="s">
        <v>58</v>
      </c>
      <c r="B13" s="15" t="s">
        <v>5</v>
      </c>
      <c r="C13" s="8">
        <v>23622</v>
      </c>
      <c r="D13" s="13" t="s">
        <v>10</v>
      </c>
      <c r="E13" s="14">
        <v>0.64097222222222217</v>
      </c>
      <c r="F13" s="13" t="s">
        <v>57</v>
      </c>
      <c r="G13" s="14">
        <v>0.72986111111111107</v>
      </c>
      <c r="H13" s="13" t="s">
        <v>92</v>
      </c>
      <c r="I13" s="13" t="s">
        <v>2</v>
      </c>
      <c r="J13" s="13" t="s">
        <v>55</v>
      </c>
      <c r="K13" s="13" t="s">
        <v>54</v>
      </c>
      <c r="L13" s="12">
        <f>102.5*250</f>
        <v>25625</v>
      </c>
      <c r="M13" s="12">
        <v>160</v>
      </c>
    </row>
    <row r="14" spans="1:13" s="2" customFormat="1" ht="60" customHeight="1" x14ac:dyDescent="0.25">
      <c r="A14" s="16" t="s">
        <v>58</v>
      </c>
      <c r="B14" s="9" t="s">
        <v>5</v>
      </c>
      <c r="C14" s="8">
        <v>23624</v>
      </c>
      <c r="D14" s="6" t="s">
        <v>10</v>
      </c>
      <c r="E14" s="7">
        <v>0.68888888888888899</v>
      </c>
      <c r="F14" s="6" t="s">
        <v>18</v>
      </c>
      <c r="G14" s="7">
        <v>0.71736111111111101</v>
      </c>
      <c r="H14" s="6" t="s">
        <v>91</v>
      </c>
      <c r="I14" s="6" t="s">
        <v>2</v>
      </c>
      <c r="J14" s="6" t="s">
        <v>63</v>
      </c>
      <c r="K14" s="6" t="s">
        <v>62</v>
      </c>
      <c r="L14" s="5">
        <f>54*209</f>
        <v>11286</v>
      </c>
      <c r="M14" s="5">
        <v>160</v>
      </c>
    </row>
    <row r="15" spans="1:13" s="2" customFormat="1" ht="60" customHeight="1" x14ac:dyDescent="0.25">
      <c r="A15" s="16" t="s">
        <v>58</v>
      </c>
      <c r="B15" s="9" t="s">
        <v>5</v>
      </c>
      <c r="C15" s="8">
        <v>23626</v>
      </c>
      <c r="D15" s="6" t="s">
        <v>10</v>
      </c>
      <c r="E15" s="7">
        <v>0.72222222222222221</v>
      </c>
      <c r="F15" s="6" t="s">
        <v>61</v>
      </c>
      <c r="G15" s="7">
        <v>0.76180555555555562</v>
      </c>
      <c r="H15" s="6" t="s">
        <v>90</v>
      </c>
      <c r="I15" s="6" t="s">
        <v>2</v>
      </c>
      <c r="J15" s="6" t="s">
        <v>55</v>
      </c>
      <c r="K15" s="6" t="s">
        <v>59</v>
      </c>
      <c r="L15" s="5">
        <f>74*250</f>
        <v>18500</v>
      </c>
      <c r="M15" s="5">
        <v>160</v>
      </c>
    </row>
    <row r="16" spans="1:13" s="11" customFormat="1" ht="60" customHeight="1" x14ac:dyDescent="0.25">
      <c r="A16" s="16" t="s">
        <v>58</v>
      </c>
      <c r="B16" s="15" t="s">
        <v>5</v>
      </c>
      <c r="C16" s="8">
        <v>23628</v>
      </c>
      <c r="D16" s="13" t="s">
        <v>10</v>
      </c>
      <c r="E16" s="14">
        <v>0.77500000000000002</v>
      </c>
      <c r="F16" s="13" t="s">
        <v>18</v>
      </c>
      <c r="G16" s="14">
        <v>0.80625000000000002</v>
      </c>
      <c r="H16" s="13" t="s">
        <v>89</v>
      </c>
      <c r="I16" s="13" t="s">
        <v>2</v>
      </c>
      <c r="J16" s="13" t="s">
        <v>55</v>
      </c>
      <c r="K16" s="13" t="s">
        <v>68</v>
      </c>
      <c r="L16" s="12">
        <f>54*250</f>
        <v>13500</v>
      </c>
      <c r="M16" s="12">
        <v>160</v>
      </c>
    </row>
    <row r="17" spans="1:13" s="11" customFormat="1" ht="60" customHeight="1" x14ac:dyDescent="0.25">
      <c r="A17" s="16" t="s">
        <v>58</v>
      </c>
      <c r="B17" s="15" t="s">
        <v>5</v>
      </c>
      <c r="C17" s="8">
        <v>23630</v>
      </c>
      <c r="D17" s="13" t="s">
        <v>10</v>
      </c>
      <c r="E17" s="14">
        <v>0.82291666666666663</v>
      </c>
      <c r="F17" s="13" t="s">
        <v>88</v>
      </c>
      <c r="G17" s="14">
        <v>0.89374999999999993</v>
      </c>
      <c r="H17" s="13" t="s">
        <v>87</v>
      </c>
      <c r="I17" s="13" t="s">
        <v>2</v>
      </c>
      <c r="J17" s="13" t="s">
        <v>55</v>
      </c>
      <c r="K17" s="13" t="s">
        <v>76</v>
      </c>
      <c r="L17" s="12">
        <f>94*250</f>
        <v>23500</v>
      </c>
      <c r="M17" s="12">
        <v>160</v>
      </c>
    </row>
    <row r="18" spans="1:13" s="2" customFormat="1" ht="60" customHeight="1" x14ac:dyDescent="0.25">
      <c r="A18" s="16" t="s">
        <v>58</v>
      </c>
      <c r="B18" s="9" t="s">
        <v>5</v>
      </c>
      <c r="C18" s="8">
        <v>23632</v>
      </c>
      <c r="D18" s="6" t="s">
        <v>10</v>
      </c>
      <c r="E18" s="7">
        <v>0.87013888888888891</v>
      </c>
      <c r="F18" s="6" t="s">
        <v>18</v>
      </c>
      <c r="G18" s="7">
        <v>0.89930555555555547</v>
      </c>
      <c r="H18" s="6" t="s">
        <v>86</v>
      </c>
      <c r="I18" s="6" t="s">
        <v>2</v>
      </c>
      <c r="J18" s="6" t="s">
        <v>55</v>
      </c>
      <c r="K18" s="6" t="s">
        <v>68</v>
      </c>
      <c r="L18" s="5">
        <f>54*250</f>
        <v>13500</v>
      </c>
      <c r="M18" s="5">
        <v>160</v>
      </c>
    </row>
    <row r="19" spans="1:13" s="2" customFormat="1" ht="60" customHeight="1" x14ac:dyDescent="0.25">
      <c r="A19" s="16" t="s">
        <v>58</v>
      </c>
      <c r="B19" s="9" t="s">
        <v>5</v>
      </c>
      <c r="C19" s="8">
        <v>23601</v>
      </c>
      <c r="D19" s="6" t="s">
        <v>18</v>
      </c>
      <c r="E19" s="7">
        <v>0.21180555555555555</v>
      </c>
      <c r="F19" s="6" t="s">
        <v>10</v>
      </c>
      <c r="G19" s="7">
        <v>0.24374999999999999</v>
      </c>
      <c r="H19" s="6" t="s">
        <v>85</v>
      </c>
      <c r="I19" s="6" t="s">
        <v>2</v>
      </c>
      <c r="J19" s="6" t="s">
        <v>55</v>
      </c>
      <c r="K19" s="6" t="s">
        <v>68</v>
      </c>
      <c r="L19" s="5">
        <f>54*250</f>
        <v>13500</v>
      </c>
      <c r="M19" s="5">
        <v>160</v>
      </c>
    </row>
    <row r="20" spans="1:13" s="11" customFormat="1" ht="60" customHeight="1" x14ac:dyDescent="0.25">
      <c r="A20" s="16" t="s">
        <v>58</v>
      </c>
      <c r="B20" s="15" t="s">
        <v>5</v>
      </c>
      <c r="C20" s="8">
        <v>23603</v>
      </c>
      <c r="D20" s="13" t="s">
        <v>18</v>
      </c>
      <c r="E20" s="14">
        <v>0.25416666666666665</v>
      </c>
      <c r="F20" s="13" t="s">
        <v>10</v>
      </c>
      <c r="G20" s="14">
        <v>0.28819444444444448</v>
      </c>
      <c r="H20" s="13" t="s">
        <v>84</v>
      </c>
      <c r="I20" s="13" t="s">
        <v>2</v>
      </c>
      <c r="J20" s="13" t="s">
        <v>55</v>
      </c>
      <c r="K20" s="13" t="s">
        <v>68</v>
      </c>
      <c r="L20" s="12">
        <f>54*250</f>
        <v>13500</v>
      </c>
      <c r="M20" s="12">
        <v>160</v>
      </c>
    </row>
    <row r="21" spans="1:13" s="2" customFormat="1" ht="60" customHeight="1" x14ac:dyDescent="0.25">
      <c r="A21" s="16" t="s">
        <v>58</v>
      </c>
      <c r="B21" s="9" t="s">
        <v>5</v>
      </c>
      <c r="C21" s="8">
        <v>23605</v>
      </c>
      <c r="D21" s="6" t="s">
        <v>18</v>
      </c>
      <c r="E21" s="14">
        <v>0.2722222222222222</v>
      </c>
      <c r="F21" s="6" t="s">
        <v>10</v>
      </c>
      <c r="G21" s="7">
        <v>0.30833333333333335</v>
      </c>
      <c r="H21" s="6" t="s">
        <v>83</v>
      </c>
      <c r="I21" s="6" t="s">
        <v>72</v>
      </c>
      <c r="J21" s="6" t="s">
        <v>63</v>
      </c>
      <c r="K21" s="6" t="s">
        <v>62</v>
      </c>
      <c r="L21" s="5">
        <f>54*209</f>
        <v>11286</v>
      </c>
      <c r="M21" s="5">
        <v>70</v>
      </c>
    </row>
    <row r="22" spans="1:13" s="11" customFormat="1" ht="60" customHeight="1" x14ac:dyDescent="0.25">
      <c r="A22" s="16" t="s">
        <v>58</v>
      </c>
      <c r="B22" s="15" t="s">
        <v>5</v>
      </c>
      <c r="C22" s="8">
        <v>23607</v>
      </c>
      <c r="D22" s="13" t="s">
        <v>4</v>
      </c>
      <c r="E22" s="14">
        <v>0.25208333333333333</v>
      </c>
      <c r="F22" s="13" t="s">
        <v>10</v>
      </c>
      <c r="G22" s="14">
        <v>0.32708333333333334</v>
      </c>
      <c r="H22" s="13" t="s">
        <v>82</v>
      </c>
      <c r="I22" s="13" t="s">
        <v>2</v>
      </c>
      <c r="J22" s="13" t="s">
        <v>55</v>
      </c>
      <c r="K22" s="13" t="s">
        <v>76</v>
      </c>
      <c r="L22" s="12">
        <f>94*250</f>
        <v>23500</v>
      </c>
      <c r="M22" s="12">
        <v>160</v>
      </c>
    </row>
    <row r="23" spans="1:13" s="2" customFormat="1" ht="60" customHeight="1" x14ac:dyDescent="0.25">
      <c r="A23" s="16" t="s">
        <v>58</v>
      </c>
      <c r="B23" s="9" t="s">
        <v>5</v>
      </c>
      <c r="C23" s="8">
        <v>23609</v>
      </c>
      <c r="D23" s="6" t="s">
        <v>74</v>
      </c>
      <c r="E23" s="7">
        <v>0.32500000000000001</v>
      </c>
      <c r="F23" s="6" t="s">
        <v>10</v>
      </c>
      <c r="G23" s="7">
        <v>0.35069444444444442</v>
      </c>
      <c r="H23" s="6" t="s">
        <v>81</v>
      </c>
      <c r="I23" s="6" t="s">
        <v>72</v>
      </c>
      <c r="J23" s="6" t="s">
        <v>63</v>
      </c>
      <c r="K23" s="6" t="s">
        <v>71</v>
      </c>
      <c r="L23" s="5">
        <f>40.5*209</f>
        <v>8464.5</v>
      </c>
      <c r="M23" s="5">
        <v>70</v>
      </c>
    </row>
    <row r="24" spans="1:13" s="2" customFormat="1" ht="60" customHeight="1" x14ac:dyDescent="0.25">
      <c r="A24" s="16" t="s">
        <v>58</v>
      </c>
      <c r="B24" s="9" t="s">
        <v>5</v>
      </c>
      <c r="C24" s="8">
        <v>23611</v>
      </c>
      <c r="D24" s="6" t="s">
        <v>18</v>
      </c>
      <c r="E24" s="7">
        <v>0.33958333333333335</v>
      </c>
      <c r="F24" s="6" t="s">
        <v>10</v>
      </c>
      <c r="G24" s="7">
        <v>0.36874999999999997</v>
      </c>
      <c r="H24" s="6" t="s">
        <v>80</v>
      </c>
      <c r="I24" s="6" t="s">
        <v>2</v>
      </c>
      <c r="J24" s="6" t="s">
        <v>55</v>
      </c>
      <c r="K24" s="6" t="s">
        <v>68</v>
      </c>
      <c r="L24" s="5">
        <f>54*250</f>
        <v>13500</v>
      </c>
      <c r="M24" s="5">
        <v>160</v>
      </c>
    </row>
    <row r="25" spans="1:13" s="2" customFormat="1" ht="60" customHeight="1" x14ac:dyDescent="0.25">
      <c r="A25" s="16" t="s">
        <v>58</v>
      </c>
      <c r="B25" s="9" t="s">
        <v>5</v>
      </c>
      <c r="C25" s="8">
        <v>23613</v>
      </c>
      <c r="D25" s="6" t="s">
        <v>74</v>
      </c>
      <c r="E25" s="7">
        <v>0.36874999999999997</v>
      </c>
      <c r="F25" s="6" t="s">
        <v>10</v>
      </c>
      <c r="G25" s="7">
        <v>0.39305555555555555</v>
      </c>
      <c r="H25" s="6" t="s">
        <v>79</v>
      </c>
      <c r="I25" s="6" t="s">
        <v>72</v>
      </c>
      <c r="J25" s="6" t="s">
        <v>63</v>
      </c>
      <c r="K25" s="6" t="s">
        <v>71</v>
      </c>
      <c r="L25" s="5">
        <f>40.5*209</f>
        <v>8464.5</v>
      </c>
      <c r="M25" s="5">
        <v>70</v>
      </c>
    </row>
    <row r="26" spans="1:13" s="2" customFormat="1" ht="60" customHeight="1" x14ac:dyDescent="0.25">
      <c r="A26" s="16" t="s">
        <v>58</v>
      </c>
      <c r="B26" s="9" t="s">
        <v>5</v>
      </c>
      <c r="C26" s="8">
        <v>23615</v>
      </c>
      <c r="D26" s="6" t="s">
        <v>74</v>
      </c>
      <c r="E26" s="7">
        <v>0.46388888888888885</v>
      </c>
      <c r="F26" s="6" t="s">
        <v>10</v>
      </c>
      <c r="G26" s="7">
        <v>0.49027777777777781</v>
      </c>
      <c r="H26" s="6" t="s">
        <v>78</v>
      </c>
      <c r="I26" s="6" t="s">
        <v>72</v>
      </c>
      <c r="J26" s="6" t="s">
        <v>63</v>
      </c>
      <c r="K26" s="6" t="s">
        <v>71</v>
      </c>
      <c r="L26" s="5">
        <f>40.5*209</f>
        <v>8464.5</v>
      </c>
      <c r="M26" s="5">
        <v>70</v>
      </c>
    </row>
    <row r="27" spans="1:13" s="11" customFormat="1" ht="60" customHeight="1" x14ac:dyDescent="0.25">
      <c r="A27" s="16" t="s">
        <v>58</v>
      </c>
      <c r="B27" s="15" t="s">
        <v>5</v>
      </c>
      <c r="C27" s="8">
        <v>23617</v>
      </c>
      <c r="D27" s="13" t="s">
        <v>4</v>
      </c>
      <c r="E27" s="14">
        <v>0.4458333333333333</v>
      </c>
      <c r="F27" s="13" t="s">
        <v>10</v>
      </c>
      <c r="G27" s="14">
        <v>0.51666666666666672</v>
      </c>
      <c r="H27" s="13" t="s">
        <v>77</v>
      </c>
      <c r="I27" s="13" t="s">
        <v>2</v>
      </c>
      <c r="J27" s="13" t="s">
        <v>55</v>
      </c>
      <c r="K27" s="13" t="s">
        <v>76</v>
      </c>
      <c r="L27" s="12">
        <f>94*250</f>
        <v>23500</v>
      </c>
      <c r="M27" s="12">
        <v>160</v>
      </c>
    </row>
    <row r="28" spans="1:13" s="11" customFormat="1" ht="60" customHeight="1" x14ac:dyDescent="0.25">
      <c r="A28" s="16" t="s">
        <v>58</v>
      </c>
      <c r="B28" s="15" t="s">
        <v>5</v>
      </c>
      <c r="C28" s="8">
        <v>23619</v>
      </c>
      <c r="D28" s="13" t="s">
        <v>18</v>
      </c>
      <c r="E28" s="14">
        <v>0.53333333333333333</v>
      </c>
      <c r="F28" s="13" t="s">
        <v>10</v>
      </c>
      <c r="G28" s="14">
        <v>0.56319444444444444</v>
      </c>
      <c r="H28" s="13" t="s">
        <v>75</v>
      </c>
      <c r="I28" s="13" t="s">
        <v>2</v>
      </c>
      <c r="J28" s="13" t="s">
        <v>55</v>
      </c>
      <c r="K28" s="13" t="s">
        <v>68</v>
      </c>
      <c r="L28" s="12">
        <f>54*250</f>
        <v>13500</v>
      </c>
      <c r="M28" s="12">
        <v>160</v>
      </c>
    </row>
    <row r="29" spans="1:13" s="11" customFormat="1" ht="60" customHeight="1" x14ac:dyDescent="0.25">
      <c r="A29" s="16" t="s">
        <v>58</v>
      </c>
      <c r="B29" s="15" t="s">
        <v>5</v>
      </c>
      <c r="C29" s="8">
        <v>23621</v>
      </c>
      <c r="D29" s="13" t="s">
        <v>74</v>
      </c>
      <c r="E29" s="14">
        <v>0.58194444444444449</v>
      </c>
      <c r="F29" s="13" t="s">
        <v>10</v>
      </c>
      <c r="G29" s="14">
        <v>0.60763888888888895</v>
      </c>
      <c r="H29" s="13" t="s">
        <v>73</v>
      </c>
      <c r="I29" s="13" t="s">
        <v>72</v>
      </c>
      <c r="J29" s="13" t="s">
        <v>63</v>
      </c>
      <c r="K29" s="13" t="s">
        <v>71</v>
      </c>
      <c r="L29" s="12">
        <f>40.5*209</f>
        <v>8464.5</v>
      </c>
      <c r="M29" s="12">
        <v>70</v>
      </c>
    </row>
    <row r="30" spans="1:13" s="11" customFormat="1" ht="60" customHeight="1" x14ac:dyDescent="0.25">
      <c r="A30" s="16" t="s">
        <v>58</v>
      </c>
      <c r="B30" s="15" t="s">
        <v>5</v>
      </c>
      <c r="C30" s="8">
        <v>23623</v>
      </c>
      <c r="D30" s="13" t="s">
        <v>57</v>
      </c>
      <c r="E30" s="14">
        <v>0.54027777777777775</v>
      </c>
      <c r="F30" s="13" t="s">
        <v>10</v>
      </c>
      <c r="G30" s="14">
        <v>0.63541666666666663</v>
      </c>
      <c r="H30" s="13" t="s">
        <v>70</v>
      </c>
      <c r="I30" s="13" t="s">
        <v>2</v>
      </c>
      <c r="J30" s="13" t="s">
        <v>55</v>
      </c>
      <c r="K30" s="13" t="s">
        <v>54</v>
      </c>
      <c r="L30" s="12">
        <f>102.5*250</f>
        <v>25625</v>
      </c>
      <c r="M30" s="12">
        <v>160</v>
      </c>
    </row>
    <row r="31" spans="1:13" s="2" customFormat="1" ht="60" customHeight="1" x14ac:dyDescent="0.25">
      <c r="A31" s="16" t="s">
        <v>58</v>
      </c>
      <c r="B31" s="9" t="s">
        <v>5</v>
      </c>
      <c r="C31" s="8">
        <v>23625</v>
      </c>
      <c r="D31" s="6" t="s">
        <v>18</v>
      </c>
      <c r="E31" s="7">
        <v>0.62638888888888888</v>
      </c>
      <c r="F31" s="6" t="s">
        <v>10</v>
      </c>
      <c r="G31" s="7">
        <v>0.65486111111111112</v>
      </c>
      <c r="H31" s="6" t="s">
        <v>69</v>
      </c>
      <c r="I31" s="6" t="s">
        <v>2</v>
      </c>
      <c r="J31" s="6" t="s">
        <v>55</v>
      </c>
      <c r="K31" s="6" t="s">
        <v>68</v>
      </c>
      <c r="L31" s="5">
        <f>54*250</f>
        <v>13500</v>
      </c>
      <c r="M31" s="5">
        <v>160</v>
      </c>
    </row>
    <row r="32" spans="1:13" s="2" customFormat="1" ht="68.25" customHeight="1" x14ac:dyDescent="0.25">
      <c r="A32" s="16" t="s">
        <v>58</v>
      </c>
      <c r="B32" s="9" t="s">
        <v>5</v>
      </c>
      <c r="C32" s="8">
        <v>23627</v>
      </c>
      <c r="D32" s="6" t="s">
        <v>67</v>
      </c>
      <c r="E32" s="7">
        <v>0.65069444444444446</v>
      </c>
      <c r="F32" s="6" t="s">
        <v>10</v>
      </c>
      <c r="G32" s="7">
        <v>0.70208333333333339</v>
      </c>
      <c r="H32" s="6" t="s">
        <v>66</v>
      </c>
      <c r="I32" s="6" t="s">
        <v>2</v>
      </c>
      <c r="J32" s="6" t="s">
        <v>55</v>
      </c>
      <c r="K32" s="6" t="s">
        <v>65</v>
      </c>
      <c r="L32" s="5">
        <f>81*250</f>
        <v>20250</v>
      </c>
      <c r="M32" s="5">
        <v>160</v>
      </c>
    </row>
    <row r="33" spans="1:13" s="2" customFormat="1" ht="60" customHeight="1" x14ac:dyDescent="0.25">
      <c r="A33" s="16" t="s">
        <v>58</v>
      </c>
      <c r="B33" s="9" t="s">
        <v>5</v>
      </c>
      <c r="C33" s="8">
        <v>23629</v>
      </c>
      <c r="D33" s="6" t="s">
        <v>18</v>
      </c>
      <c r="E33" s="7">
        <v>0.7284722222222223</v>
      </c>
      <c r="F33" s="6" t="s">
        <v>10</v>
      </c>
      <c r="G33" s="7">
        <v>0.75902777777777775</v>
      </c>
      <c r="H33" s="6" t="s">
        <v>64</v>
      </c>
      <c r="I33" s="6" t="s">
        <v>2</v>
      </c>
      <c r="J33" s="6" t="s">
        <v>63</v>
      </c>
      <c r="K33" s="6" t="s">
        <v>62</v>
      </c>
      <c r="L33" s="5">
        <f>54*209</f>
        <v>11286</v>
      </c>
      <c r="M33" s="5">
        <v>160</v>
      </c>
    </row>
    <row r="34" spans="1:13" s="2" customFormat="1" ht="60" customHeight="1" x14ac:dyDescent="0.25">
      <c r="A34" s="16" t="s">
        <v>58</v>
      </c>
      <c r="B34" s="9" t="s">
        <v>5</v>
      </c>
      <c r="C34" s="8">
        <v>23631</v>
      </c>
      <c r="D34" s="6" t="s">
        <v>61</v>
      </c>
      <c r="E34" s="7">
        <v>0.7729166666666667</v>
      </c>
      <c r="F34" s="6" t="s">
        <v>10</v>
      </c>
      <c r="G34" s="7">
        <v>0.81527777777777777</v>
      </c>
      <c r="H34" s="6" t="s">
        <v>60</v>
      </c>
      <c r="I34" s="6" t="s">
        <v>2</v>
      </c>
      <c r="J34" s="6" t="s">
        <v>55</v>
      </c>
      <c r="K34" s="6" t="s">
        <v>59</v>
      </c>
      <c r="L34" s="5">
        <f>74*250</f>
        <v>18500</v>
      </c>
      <c r="M34" s="5">
        <v>160</v>
      </c>
    </row>
    <row r="35" spans="1:13" s="11" customFormat="1" ht="60" customHeight="1" x14ac:dyDescent="0.25">
      <c r="A35" s="16" t="s">
        <v>58</v>
      </c>
      <c r="B35" s="15" t="s">
        <v>5</v>
      </c>
      <c r="C35" s="8">
        <v>23633</v>
      </c>
      <c r="D35" s="13" t="s">
        <v>57</v>
      </c>
      <c r="E35" s="14">
        <v>0.77013888888888893</v>
      </c>
      <c r="F35" s="13" t="s">
        <v>10</v>
      </c>
      <c r="G35" s="14">
        <v>0.86388888888888893</v>
      </c>
      <c r="H35" s="13" t="s">
        <v>56</v>
      </c>
      <c r="I35" s="13" t="s">
        <v>2</v>
      </c>
      <c r="J35" s="13" t="s">
        <v>55</v>
      </c>
      <c r="K35" s="13" t="s">
        <v>54</v>
      </c>
      <c r="L35" s="12">
        <f>102.5*250</f>
        <v>25625</v>
      </c>
      <c r="M35" s="12">
        <v>160</v>
      </c>
    </row>
    <row r="36" spans="1:13" s="2" customFormat="1" ht="60" customHeight="1" x14ac:dyDescent="0.25">
      <c r="A36" s="10" t="s">
        <v>6</v>
      </c>
      <c r="B36" s="9" t="s">
        <v>5</v>
      </c>
      <c r="C36" s="8">
        <v>23634</v>
      </c>
      <c r="D36" s="6" t="s">
        <v>31</v>
      </c>
      <c r="E36" s="7">
        <v>0.2673611111111111</v>
      </c>
      <c r="F36" s="6" t="s">
        <v>18</v>
      </c>
      <c r="G36" s="7">
        <v>0.28402777777777777</v>
      </c>
      <c r="H36" s="6" t="s">
        <v>53</v>
      </c>
      <c r="I36" s="6" t="s">
        <v>2</v>
      </c>
      <c r="J36" s="6" t="s">
        <v>8</v>
      </c>
      <c r="K36" s="6" t="s">
        <v>52</v>
      </c>
      <c r="L36" s="5">
        <f>25.5*65</f>
        <v>1657.5</v>
      </c>
      <c r="M36" s="5">
        <v>160</v>
      </c>
    </row>
    <row r="37" spans="1:13" s="2" customFormat="1" ht="60" customHeight="1" x14ac:dyDescent="0.25">
      <c r="A37" s="10" t="s">
        <v>6</v>
      </c>
      <c r="B37" s="9" t="s">
        <v>5</v>
      </c>
      <c r="C37" s="8">
        <v>23636</v>
      </c>
      <c r="D37" s="6" t="s">
        <v>10</v>
      </c>
      <c r="E37" s="7">
        <v>0.29166666666666669</v>
      </c>
      <c r="F37" s="6" t="s">
        <v>4</v>
      </c>
      <c r="G37" s="7">
        <v>0.36388888888888887</v>
      </c>
      <c r="H37" s="6" t="s">
        <v>51</v>
      </c>
      <c r="I37" s="6" t="s">
        <v>2</v>
      </c>
      <c r="J37" s="6" t="s">
        <v>8</v>
      </c>
      <c r="K37" s="6" t="s">
        <v>13</v>
      </c>
      <c r="L37" s="5">
        <f>94*65</f>
        <v>6110</v>
      </c>
      <c r="M37" s="5">
        <v>160</v>
      </c>
    </row>
    <row r="38" spans="1:13" s="2" customFormat="1" ht="60" customHeight="1" x14ac:dyDescent="0.25">
      <c r="A38" s="10" t="s">
        <v>6</v>
      </c>
      <c r="B38" s="9" t="s">
        <v>5</v>
      </c>
      <c r="C38" s="8">
        <v>23638</v>
      </c>
      <c r="D38" s="6" t="s">
        <v>10</v>
      </c>
      <c r="E38" s="7">
        <v>0.34375</v>
      </c>
      <c r="F38" s="6" t="s">
        <v>11</v>
      </c>
      <c r="G38" s="7">
        <v>0.4291666666666667</v>
      </c>
      <c r="H38" s="6" t="s">
        <v>50</v>
      </c>
      <c r="I38" s="6" t="s">
        <v>2</v>
      </c>
      <c r="J38" s="6" t="s">
        <v>8</v>
      </c>
      <c r="K38" s="6" t="s">
        <v>7</v>
      </c>
      <c r="L38" s="5">
        <f>102.5*65</f>
        <v>6662.5</v>
      </c>
      <c r="M38" s="5">
        <v>160</v>
      </c>
    </row>
    <row r="39" spans="1:13" s="2" customFormat="1" ht="60" customHeight="1" x14ac:dyDescent="0.25">
      <c r="A39" s="10" t="s">
        <v>6</v>
      </c>
      <c r="B39" s="9" t="s">
        <v>5</v>
      </c>
      <c r="C39" s="8">
        <v>23640</v>
      </c>
      <c r="D39" s="6" t="s">
        <v>10</v>
      </c>
      <c r="E39" s="7">
        <v>0.37847222222222227</v>
      </c>
      <c r="F39" s="6" t="s">
        <v>11</v>
      </c>
      <c r="G39" s="7">
        <v>0.4680555555555555</v>
      </c>
      <c r="H39" s="6" t="s">
        <v>49</v>
      </c>
      <c r="I39" s="6" t="s">
        <v>2</v>
      </c>
      <c r="J39" s="6" t="s">
        <v>8</v>
      </c>
      <c r="K39" s="6" t="s">
        <v>7</v>
      </c>
      <c r="L39" s="5">
        <f>102.5*65</f>
        <v>6662.5</v>
      </c>
      <c r="M39" s="5">
        <v>160</v>
      </c>
    </row>
    <row r="40" spans="1:13" s="2" customFormat="1" ht="60" customHeight="1" x14ac:dyDescent="0.25">
      <c r="A40" s="10" t="s">
        <v>6</v>
      </c>
      <c r="B40" s="9" t="s">
        <v>5</v>
      </c>
      <c r="C40" s="8">
        <v>23642</v>
      </c>
      <c r="D40" s="6" t="s">
        <v>10</v>
      </c>
      <c r="E40" s="7">
        <v>0.54305555555555551</v>
      </c>
      <c r="F40" s="6" t="s">
        <v>11</v>
      </c>
      <c r="G40" s="7">
        <v>0.63680555555555551</v>
      </c>
      <c r="H40" s="6" t="s">
        <v>48</v>
      </c>
      <c r="I40" s="6" t="s">
        <v>2</v>
      </c>
      <c r="J40" s="6" t="s">
        <v>8</v>
      </c>
      <c r="K40" s="6" t="s">
        <v>7</v>
      </c>
      <c r="L40" s="5">
        <f>102.5*65</f>
        <v>6662.5</v>
      </c>
      <c r="M40" s="5">
        <v>160</v>
      </c>
    </row>
    <row r="41" spans="1:13" s="2" customFormat="1" ht="60" customHeight="1" x14ac:dyDescent="0.25">
      <c r="A41" s="10" t="s">
        <v>6</v>
      </c>
      <c r="B41" s="9" t="s">
        <v>5</v>
      </c>
      <c r="C41" s="8">
        <v>23644</v>
      </c>
      <c r="D41" s="6" t="s">
        <v>10</v>
      </c>
      <c r="E41" s="7">
        <v>0.59305555555555556</v>
      </c>
      <c r="F41" s="6" t="s">
        <v>4</v>
      </c>
      <c r="G41" s="7">
        <v>0.6645833333333333</v>
      </c>
      <c r="H41" s="6" t="s">
        <v>47</v>
      </c>
      <c r="I41" s="6" t="s">
        <v>2</v>
      </c>
      <c r="J41" s="6" t="s">
        <v>8</v>
      </c>
      <c r="K41" s="6" t="s">
        <v>13</v>
      </c>
      <c r="L41" s="5">
        <f>94*65</f>
        <v>6110</v>
      </c>
      <c r="M41" s="5">
        <v>160</v>
      </c>
    </row>
    <row r="42" spans="1:13" s="2" customFormat="1" ht="60" customHeight="1" x14ac:dyDescent="0.25">
      <c r="A42" s="10" t="s">
        <v>6</v>
      </c>
      <c r="B42" s="9" t="s">
        <v>5</v>
      </c>
      <c r="C42" s="8">
        <v>23646</v>
      </c>
      <c r="D42" s="6" t="s">
        <v>10</v>
      </c>
      <c r="E42" s="7">
        <v>0.64097222222222217</v>
      </c>
      <c r="F42" s="6" t="s">
        <v>18</v>
      </c>
      <c r="G42" s="7">
        <v>0.6694444444444444</v>
      </c>
      <c r="H42" s="6" t="s">
        <v>46</v>
      </c>
      <c r="I42" s="6" t="s">
        <v>2</v>
      </c>
      <c r="J42" s="6" t="s">
        <v>16</v>
      </c>
      <c r="K42" s="6" t="s">
        <v>15</v>
      </c>
      <c r="L42" s="5">
        <f>54*53</f>
        <v>2862</v>
      </c>
      <c r="M42" s="5">
        <v>160</v>
      </c>
    </row>
    <row r="43" spans="1:13" s="2" customFormat="1" ht="60" customHeight="1" x14ac:dyDescent="0.25">
      <c r="A43" s="10" t="s">
        <v>6</v>
      </c>
      <c r="B43" s="9" t="s">
        <v>5</v>
      </c>
      <c r="C43" s="8">
        <v>23648</v>
      </c>
      <c r="D43" s="6" t="s">
        <v>10</v>
      </c>
      <c r="E43" s="7">
        <v>0.70972222222222225</v>
      </c>
      <c r="F43" s="6" t="s">
        <v>11</v>
      </c>
      <c r="G43" s="7">
        <v>0.80625000000000002</v>
      </c>
      <c r="H43" s="6" t="s">
        <v>45</v>
      </c>
      <c r="I43" s="6" t="s">
        <v>2</v>
      </c>
      <c r="J43" s="6" t="s">
        <v>8</v>
      </c>
      <c r="K43" s="6" t="s">
        <v>7</v>
      </c>
      <c r="L43" s="5">
        <f>102.5*65</f>
        <v>6662.5</v>
      </c>
      <c r="M43" s="5">
        <v>160</v>
      </c>
    </row>
    <row r="44" spans="1:13" s="2" customFormat="1" ht="69.75" customHeight="1" x14ac:dyDescent="0.25">
      <c r="A44" s="10" t="s">
        <v>6</v>
      </c>
      <c r="B44" s="9" t="s">
        <v>5</v>
      </c>
      <c r="C44" s="8">
        <v>23650</v>
      </c>
      <c r="D44" s="6" t="s">
        <v>10</v>
      </c>
      <c r="E44" s="7">
        <v>0.77500000000000002</v>
      </c>
      <c r="F44" s="6" t="s">
        <v>18</v>
      </c>
      <c r="G44" s="7">
        <v>0.80763888888888891</v>
      </c>
      <c r="H44" s="6" t="s">
        <v>44</v>
      </c>
      <c r="I44" s="6" t="s">
        <v>2</v>
      </c>
      <c r="J44" s="6" t="s">
        <v>8</v>
      </c>
      <c r="K44" s="6" t="s">
        <v>22</v>
      </c>
      <c r="L44" s="5">
        <f>54*65</f>
        <v>3510</v>
      </c>
      <c r="M44" s="5">
        <v>160</v>
      </c>
    </row>
    <row r="45" spans="1:13" s="2" customFormat="1" ht="60" customHeight="1" x14ac:dyDescent="0.25">
      <c r="A45" s="10" t="s">
        <v>6</v>
      </c>
      <c r="B45" s="9" t="s">
        <v>5</v>
      </c>
      <c r="C45" s="8">
        <v>23650</v>
      </c>
      <c r="D45" s="6" t="s">
        <v>18</v>
      </c>
      <c r="E45" s="7">
        <v>0.81041666666666667</v>
      </c>
      <c r="F45" s="6" t="s">
        <v>11</v>
      </c>
      <c r="G45" s="7">
        <v>0.87430555555555556</v>
      </c>
      <c r="H45" s="6" t="s">
        <v>43</v>
      </c>
      <c r="I45" s="6" t="s">
        <v>2</v>
      </c>
      <c r="J45" s="6" t="s">
        <v>1</v>
      </c>
      <c r="K45" s="6" t="s">
        <v>42</v>
      </c>
      <c r="L45" s="5">
        <f>48.5*43</f>
        <v>2085.5</v>
      </c>
      <c r="M45" s="5">
        <v>160</v>
      </c>
    </row>
    <row r="46" spans="1:13" s="2" customFormat="1" ht="64.5" customHeight="1" x14ac:dyDescent="0.25">
      <c r="A46" s="10" t="s">
        <v>6</v>
      </c>
      <c r="B46" s="9" t="s">
        <v>5</v>
      </c>
      <c r="C46" s="8">
        <v>23652</v>
      </c>
      <c r="D46" s="6" t="s">
        <v>10</v>
      </c>
      <c r="E46" s="7">
        <v>0.8208333333333333</v>
      </c>
      <c r="F46" s="6" t="s">
        <v>4</v>
      </c>
      <c r="G46" s="7">
        <v>0.89236111111111116</v>
      </c>
      <c r="H46" s="6" t="s">
        <v>41</v>
      </c>
      <c r="I46" s="6" t="s">
        <v>2</v>
      </c>
      <c r="J46" s="6" t="s">
        <v>8</v>
      </c>
      <c r="K46" s="6" t="s">
        <v>13</v>
      </c>
      <c r="L46" s="5">
        <f>94*65</f>
        <v>6110</v>
      </c>
      <c r="M46" s="5">
        <v>160</v>
      </c>
    </row>
    <row r="47" spans="1:13" s="2" customFormat="1" ht="60" customHeight="1" x14ac:dyDescent="0.25">
      <c r="A47" s="10" t="s">
        <v>6</v>
      </c>
      <c r="B47" s="9" t="s">
        <v>5</v>
      </c>
      <c r="C47" s="8">
        <v>23652</v>
      </c>
      <c r="D47" s="6" t="s">
        <v>4</v>
      </c>
      <c r="E47" s="7">
        <v>0.89374999999999993</v>
      </c>
      <c r="F47" s="6" t="s">
        <v>11</v>
      </c>
      <c r="G47" s="7">
        <v>0.91180555555555554</v>
      </c>
      <c r="H47" s="6" t="s">
        <v>40</v>
      </c>
      <c r="I47" s="6" t="s">
        <v>2</v>
      </c>
      <c r="J47" s="6" t="s">
        <v>1</v>
      </c>
      <c r="K47" s="6" t="s">
        <v>39</v>
      </c>
      <c r="L47" s="5">
        <f>8.5*43</f>
        <v>365.5</v>
      </c>
      <c r="M47" s="5">
        <v>160</v>
      </c>
    </row>
    <row r="48" spans="1:13" s="2" customFormat="1" ht="64.5" customHeight="1" x14ac:dyDescent="0.25">
      <c r="A48" s="10" t="s">
        <v>6</v>
      </c>
      <c r="B48" s="9" t="s">
        <v>5</v>
      </c>
      <c r="C48" s="8">
        <v>23654</v>
      </c>
      <c r="D48" s="6" t="s">
        <v>10</v>
      </c>
      <c r="E48" s="7">
        <v>0.85277777777777775</v>
      </c>
      <c r="F48" s="6" t="s">
        <v>4</v>
      </c>
      <c r="G48" s="7">
        <v>0.92361111111111116</v>
      </c>
      <c r="H48" s="6" t="s">
        <v>38</v>
      </c>
      <c r="I48" s="6" t="s">
        <v>2</v>
      </c>
      <c r="J48" s="6" t="s">
        <v>1</v>
      </c>
      <c r="K48" s="6" t="s">
        <v>37</v>
      </c>
      <c r="L48" s="5">
        <f>94*43</f>
        <v>4042</v>
      </c>
      <c r="M48" s="5">
        <v>160</v>
      </c>
    </row>
    <row r="49" spans="1:13" s="2" customFormat="1" ht="60" customHeight="1" x14ac:dyDescent="0.25">
      <c r="A49" s="10" t="s">
        <v>6</v>
      </c>
      <c r="B49" s="9" t="s">
        <v>5</v>
      </c>
      <c r="C49" s="8">
        <v>23656</v>
      </c>
      <c r="D49" s="6" t="s">
        <v>10</v>
      </c>
      <c r="E49" s="7">
        <v>0.92361111111111116</v>
      </c>
      <c r="F49" s="6" t="s">
        <v>31</v>
      </c>
      <c r="G49" s="7">
        <v>0.93611111111111101</v>
      </c>
      <c r="H49" s="6"/>
      <c r="I49" s="6" t="s">
        <v>2</v>
      </c>
      <c r="J49" s="6" t="s">
        <v>8</v>
      </c>
      <c r="K49" s="6" t="s">
        <v>36</v>
      </c>
      <c r="L49" s="5">
        <f>28.5*65</f>
        <v>1852.5</v>
      </c>
      <c r="M49" s="5">
        <v>160</v>
      </c>
    </row>
    <row r="50" spans="1:13" s="2" customFormat="1" ht="60" customHeight="1" x14ac:dyDescent="0.25">
      <c r="A50" s="10" t="s">
        <v>6</v>
      </c>
      <c r="B50" s="9" t="s">
        <v>5</v>
      </c>
      <c r="C50" s="8">
        <v>23658</v>
      </c>
      <c r="D50" s="6" t="s">
        <v>3</v>
      </c>
      <c r="E50" s="7">
        <v>0.95763888888888893</v>
      </c>
      <c r="F50" s="6" t="s">
        <v>11</v>
      </c>
      <c r="G50" s="7">
        <v>0.9868055555555556</v>
      </c>
      <c r="H50" s="6" t="s">
        <v>35</v>
      </c>
      <c r="I50" s="6" t="s">
        <v>2</v>
      </c>
      <c r="J50" s="6" t="s">
        <v>1</v>
      </c>
      <c r="K50" s="6" t="s">
        <v>34</v>
      </c>
      <c r="L50" s="5">
        <f>13*43</f>
        <v>559</v>
      </c>
      <c r="M50" s="5">
        <v>160</v>
      </c>
    </row>
    <row r="51" spans="1:13" s="2" customFormat="1" ht="60" customHeight="1" x14ac:dyDescent="0.25">
      <c r="A51" s="10" t="s">
        <v>6</v>
      </c>
      <c r="B51" s="9" t="s">
        <v>5</v>
      </c>
      <c r="C51" s="8">
        <v>23655</v>
      </c>
      <c r="D51" s="6" t="s">
        <v>11</v>
      </c>
      <c r="E51" s="7">
        <v>0.99583333333333324</v>
      </c>
      <c r="F51" s="6" t="s">
        <v>10</v>
      </c>
      <c r="G51" s="7">
        <v>8.6111111111111124E-2</v>
      </c>
      <c r="H51" s="6" t="s">
        <v>33</v>
      </c>
      <c r="I51" s="6" t="s">
        <v>2</v>
      </c>
      <c r="J51" s="6" t="s">
        <v>1</v>
      </c>
      <c r="K51" s="6" t="s">
        <v>32</v>
      </c>
      <c r="L51" s="5">
        <f>102.5*43</f>
        <v>4407.5</v>
      </c>
      <c r="M51" s="5">
        <v>160</v>
      </c>
    </row>
    <row r="52" spans="1:13" s="2" customFormat="1" ht="60" customHeight="1" x14ac:dyDescent="0.25">
      <c r="A52" s="10" t="s">
        <v>6</v>
      </c>
      <c r="B52" s="9" t="s">
        <v>5</v>
      </c>
      <c r="C52" s="8">
        <v>23657</v>
      </c>
      <c r="D52" s="6" t="s">
        <v>11</v>
      </c>
      <c r="E52" s="7">
        <v>3.0555555555555555E-2</v>
      </c>
      <c r="F52" s="6" t="s">
        <v>31</v>
      </c>
      <c r="G52" s="7">
        <v>0.10694444444444444</v>
      </c>
      <c r="H52" s="6" t="s">
        <v>30</v>
      </c>
      <c r="I52" s="6" t="s">
        <v>2</v>
      </c>
      <c r="J52" s="6" t="s">
        <v>25</v>
      </c>
      <c r="K52" s="6" t="s">
        <v>29</v>
      </c>
      <c r="L52" s="5">
        <f>74*43</f>
        <v>3182</v>
      </c>
      <c r="M52" s="5">
        <v>160</v>
      </c>
    </row>
    <row r="53" spans="1:13" s="2" customFormat="1" ht="60" customHeight="1" x14ac:dyDescent="0.25">
      <c r="A53" s="10" t="s">
        <v>6</v>
      </c>
      <c r="B53" s="9" t="s">
        <v>5</v>
      </c>
      <c r="C53" s="8">
        <v>23635</v>
      </c>
      <c r="D53" s="6" t="s">
        <v>18</v>
      </c>
      <c r="E53" s="7">
        <v>0.24583333333333335</v>
      </c>
      <c r="F53" s="6" t="s">
        <v>10</v>
      </c>
      <c r="G53" s="7">
        <v>0.27499999999999997</v>
      </c>
      <c r="H53" s="6" t="s">
        <v>28</v>
      </c>
      <c r="I53" s="6" t="s">
        <v>2</v>
      </c>
      <c r="J53" s="6" t="s">
        <v>8</v>
      </c>
      <c r="K53" s="6" t="s">
        <v>22</v>
      </c>
      <c r="L53" s="5">
        <f>54*65</f>
        <v>3510</v>
      </c>
      <c r="M53" s="5">
        <v>160</v>
      </c>
    </row>
    <row r="54" spans="1:13" s="2" customFormat="1" ht="68.25" customHeight="1" x14ac:dyDescent="0.25">
      <c r="A54" s="10" t="s">
        <v>6</v>
      </c>
      <c r="B54" s="9" t="s">
        <v>5</v>
      </c>
      <c r="C54" s="8">
        <v>23637</v>
      </c>
      <c r="D54" s="6" t="s">
        <v>4</v>
      </c>
      <c r="E54" s="7">
        <v>0.25138888888888888</v>
      </c>
      <c r="F54" s="6" t="s">
        <v>10</v>
      </c>
      <c r="G54" s="7">
        <v>0.31944444444444448</v>
      </c>
      <c r="H54" s="6" t="s">
        <v>27</v>
      </c>
      <c r="I54" s="6" t="s">
        <v>2</v>
      </c>
      <c r="J54" s="6" t="s">
        <v>8</v>
      </c>
      <c r="K54" s="6" t="s">
        <v>13</v>
      </c>
      <c r="L54" s="5">
        <f>94*65</f>
        <v>6110</v>
      </c>
      <c r="M54" s="5">
        <v>160</v>
      </c>
    </row>
    <row r="55" spans="1:13" s="2" customFormat="1" ht="60" customHeight="1" x14ac:dyDescent="0.25">
      <c r="A55" s="10" t="s">
        <v>6</v>
      </c>
      <c r="B55" s="9" t="s">
        <v>5</v>
      </c>
      <c r="C55" s="8">
        <v>23637</v>
      </c>
      <c r="D55" s="6" t="s">
        <v>11</v>
      </c>
      <c r="E55" s="7">
        <v>0.23263888888888887</v>
      </c>
      <c r="F55" s="6" t="s">
        <v>4</v>
      </c>
      <c r="G55" s="7">
        <v>0.25</v>
      </c>
      <c r="H55" s="6" t="s">
        <v>26</v>
      </c>
      <c r="I55" s="6" t="s">
        <v>2</v>
      </c>
      <c r="J55" s="6" t="s">
        <v>25</v>
      </c>
      <c r="K55" s="6" t="s">
        <v>24</v>
      </c>
      <c r="L55" s="5">
        <f>8.5*43</f>
        <v>365.5</v>
      </c>
      <c r="M55" s="5">
        <v>160</v>
      </c>
    </row>
    <row r="56" spans="1:13" s="2" customFormat="1" ht="60" customHeight="1" x14ac:dyDescent="0.25">
      <c r="A56" s="10" t="s">
        <v>6</v>
      </c>
      <c r="B56" s="9" t="s">
        <v>5</v>
      </c>
      <c r="C56" s="8">
        <v>23639</v>
      </c>
      <c r="D56" s="6" t="s">
        <v>18</v>
      </c>
      <c r="E56" s="7">
        <v>0.33194444444444443</v>
      </c>
      <c r="F56" s="6" t="s">
        <v>10</v>
      </c>
      <c r="G56" s="7">
        <v>0.36249999999999999</v>
      </c>
      <c r="H56" s="6" t="s">
        <v>23</v>
      </c>
      <c r="I56" s="6" t="s">
        <v>2</v>
      </c>
      <c r="J56" s="6" t="s">
        <v>8</v>
      </c>
      <c r="K56" s="6" t="s">
        <v>22</v>
      </c>
      <c r="L56" s="5">
        <f>54*65</f>
        <v>3510</v>
      </c>
      <c r="M56" s="5">
        <v>160</v>
      </c>
    </row>
    <row r="57" spans="1:13" s="2" customFormat="1" ht="60" customHeight="1" x14ac:dyDescent="0.25">
      <c r="A57" s="10" t="s">
        <v>6</v>
      </c>
      <c r="B57" s="9" t="s">
        <v>5</v>
      </c>
      <c r="C57" s="8">
        <v>23641</v>
      </c>
      <c r="D57" s="6" t="s">
        <v>4</v>
      </c>
      <c r="E57" s="7">
        <v>0.38541666666666669</v>
      </c>
      <c r="F57" s="6" t="s">
        <v>10</v>
      </c>
      <c r="G57" s="7">
        <v>0.47291666666666665</v>
      </c>
      <c r="H57" s="6" t="s">
        <v>21</v>
      </c>
      <c r="I57" s="6" t="s">
        <v>2</v>
      </c>
      <c r="J57" s="6" t="s">
        <v>8</v>
      </c>
      <c r="K57" s="6" t="s">
        <v>13</v>
      </c>
      <c r="L57" s="5">
        <f>94*65</f>
        <v>6110</v>
      </c>
      <c r="M57" s="5">
        <v>160</v>
      </c>
    </row>
    <row r="58" spans="1:13" s="2" customFormat="1" ht="60" customHeight="1" x14ac:dyDescent="0.25">
      <c r="A58" s="10" t="s">
        <v>6</v>
      </c>
      <c r="B58" s="9" t="s">
        <v>5</v>
      </c>
      <c r="C58" s="8">
        <v>23643</v>
      </c>
      <c r="D58" s="6" t="s">
        <v>11</v>
      </c>
      <c r="E58" s="7">
        <v>0.48888888888888887</v>
      </c>
      <c r="F58" s="6" t="s">
        <v>10</v>
      </c>
      <c r="G58" s="7">
        <v>0.58124999999999993</v>
      </c>
      <c r="H58" s="6" t="s">
        <v>20</v>
      </c>
      <c r="I58" s="6" t="s">
        <v>2</v>
      </c>
      <c r="J58" s="6" t="s">
        <v>8</v>
      </c>
      <c r="K58" s="6" t="s">
        <v>7</v>
      </c>
      <c r="L58" s="5">
        <f>102.5*65</f>
        <v>6662.5</v>
      </c>
      <c r="M58" s="5">
        <v>160</v>
      </c>
    </row>
    <row r="59" spans="1:13" s="2" customFormat="1" ht="60" customHeight="1" x14ac:dyDescent="0.25">
      <c r="A59" s="10" t="s">
        <v>6</v>
      </c>
      <c r="B59" s="9" t="s">
        <v>5</v>
      </c>
      <c r="C59" s="8">
        <v>23645</v>
      </c>
      <c r="D59" s="6" t="s">
        <v>11</v>
      </c>
      <c r="E59" s="7">
        <v>0.54375000000000007</v>
      </c>
      <c r="F59" s="6" t="s">
        <v>10</v>
      </c>
      <c r="G59" s="7">
        <v>0.63541666666666663</v>
      </c>
      <c r="H59" s="6" t="s">
        <v>19</v>
      </c>
      <c r="I59" s="6" t="s">
        <v>2</v>
      </c>
      <c r="J59" s="6" t="s">
        <v>8</v>
      </c>
      <c r="K59" s="6" t="s">
        <v>7</v>
      </c>
      <c r="L59" s="5">
        <f>102.5*65</f>
        <v>6662.5</v>
      </c>
      <c r="M59" s="5">
        <v>160</v>
      </c>
    </row>
    <row r="60" spans="1:13" s="2" customFormat="1" ht="60" customHeight="1" x14ac:dyDescent="0.25">
      <c r="A60" s="10" t="s">
        <v>6</v>
      </c>
      <c r="B60" s="9" t="s">
        <v>5</v>
      </c>
      <c r="C60" s="8">
        <v>23647</v>
      </c>
      <c r="D60" s="6" t="s">
        <v>18</v>
      </c>
      <c r="E60" s="7">
        <v>0.67499999999999993</v>
      </c>
      <c r="F60" s="6" t="s">
        <v>10</v>
      </c>
      <c r="G60" s="7">
        <v>0.70347222222222217</v>
      </c>
      <c r="H60" s="6" t="s">
        <v>17</v>
      </c>
      <c r="I60" s="6" t="s">
        <v>2</v>
      </c>
      <c r="J60" s="6" t="s">
        <v>16</v>
      </c>
      <c r="K60" s="6" t="s">
        <v>15</v>
      </c>
      <c r="L60" s="5">
        <f>54*53</f>
        <v>2862</v>
      </c>
      <c r="M60" s="5">
        <v>160</v>
      </c>
    </row>
    <row r="61" spans="1:13" s="2" customFormat="1" ht="60" customHeight="1" x14ac:dyDescent="0.25">
      <c r="A61" s="10" t="s">
        <v>6</v>
      </c>
      <c r="B61" s="9" t="s">
        <v>5</v>
      </c>
      <c r="C61" s="8">
        <v>23649</v>
      </c>
      <c r="D61" s="6" t="s">
        <v>4</v>
      </c>
      <c r="E61" s="7">
        <v>0.68194444444444446</v>
      </c>
      <c r="F61" s="6" t="s">
        <v>10</v>
      </c>
      <c r="G61" s="7">
        <v>0.75347222222222221</v>
      </c>
      <c r="H61" s="6" t="s">
        <v>14</v>
      </c>
      <c r="I61" s="6" t="s">
        <v>2</v>
      </c>
      <c r="J61" s="6" t="s">
        <v>8</v>
      </c>
      <c r="K61" s="6" t="s">
        <v>13</v>
      </c>
      <c r="L61" s="5">
        <f>94*65</f>
        <v>6110</v>
      </c>
      <c r="M61" s="5">
        <v>160</v>
      </c>
    </row>
    <row r="62" spans="1:13" s="2" customFormat="1" ht="60" customHeight="1" x14ac:dyDescent="0.25">
      <c r="A62" s="10" t="s">
        <v>6</v>
      </c>
      <c r="B62" s="9" t="s">
        <v>5</v>
      </c>
      <c r="C62" s="8">
        <v>23651</v>
      </c>
      <c r="D62" s="6" t="s">
        <v>11</v>
      </c>
      <c r="E62" s="7">
        <v>0.71250000000000002</v>
      </c>
      <c r="F62" s="6" t="s">
        <v>10</v>
      </c>
      <c r="G62" s="7">
        <v>0.8027777777777777</v>
      </c>
      <c r="H62" s="6" t="s">
        <v>12</v>
      </c>
      <c r="I62" s="6" t="s">
        <v>2</v>
      </c>
      <c r="J62" s="6" t="s">
        <v>8</v>
      </c>
      <c r="K62" s="6" t="s">
        <v>7</v>
      </c>
      <c r="L62" s="5">
        <f>102.5*65</f>
        <v>6662.5</v>
      </c>
      <c r="M62" s="5">
        <v>160</v>
      </c>
    </row>
    <row r="63" spans="1:13" s="2" customFormat="1" ht="60" customHeight="1" x14ac:dyDescent="0.25">
      <c r="A63" s="10" t="s">
        <v>6</v>
      </c>
      <c r="B63" s="9" t="s">
        <v>5</v>
      </c>
      <c r="C63" s="8">
        <v>23653</v>
      </c>
      <c r="D63" s="6" t="s">
        <v>11</v>
      </c>
      <c r="E63" s="7">
        <v>0.81388888888888899</v>
      </c>
      <c r="F63" s="6" t="s">
        <v>10</v>
      </c>
      <c r="G63" s="7">
        <v>0.91527777777777775</v>
      </c>
      <c r="H63" s="6" t="s">
        <v>9</v>
      </c>
      <c r="I63" s="6" t="s">
        <v>2</v>
      </c>
      <c r="J63" s="6" t="s">
        <v>8</v>
      </c>
      <c r="K63" s="6" t="s">
        <v>7</v>
      </c>
      <c r="L63" s="5">
        <f>102.5*65</f>
        <v>6662.5</v>
      </c>
      <c r="M63" s="5">
        <v>160</v>
      </c>
    </row>
    <row r="64" spans="1:13" s="2" customFormat="1" ht="60" customHeight="1" x14ac:dyDescent="0.25">
      <c r="A64" s="10" t="s">
        <v>6</v>
      </c>
      <c r="B64" s="9" t="s">
        <v>5</v>
      </c>
      <c r="C64" s="8">
        <v>23659</v>
      </c>
      <c r="D64" s="6" t="s">
        <v>4</v>
      </c>
      <c r="E64" s="7">
        <v>0.94097222222222221</v>
      </c>
      <c r="F64" s="6" t="s">
        <v>3</v>
      </c>
      <c r="G64" s="7">
        <v>0.95138888888888884</v>
      </c>
      <c r="H64" s="6"/>
      <c r="I64" s="6" t="s">
        <v>2</v>
      </c>
      <c r="J64" s="6" t="s">
        <v>1</v>
      </c>
      <c r="K64" s="6" t="s">
        <v>0</v>
      </c>
      <c r="L64" s="5">
        <f>5*43</f>
        <v>215</v>
      </c>
      <c r="M64" s="5">
        <v>160</v>
      </c>
    </row>
  </sheetData>
  <pageMargins left="0.70866141732283472" right="0.70866141732283472" top="0.74803149606299213" bottom="0.74803149606299213" header="0.31496062992125984" footer="0.31496062992125984"/>
  <pageSetup paperSize="8" scale="3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FDG ferrovia SS-PE 2021</vt:lpstr>
      <vt:lpstr>'FDG ferrovia SS-PE 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Carnimeo</dc:creator>
  <cp:lastModifiedBy>E. Carnimeo</cp:lastModifiedBy>
  <dcterms:created xsi:type="dcterms:W3CDTF">2022-01-27T10:09:26Z</dcterms:created>
  <dcterms:modified xsi:type="dcterms:W3CDTF">2022-01-27T10:18:39Z</dcterms:modified>
</cp:coreProperties>
</file>